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OLC\ST OLC (-63320209-) Opr. nástupišť v obv. OŘ OLC\ZD pro uchazeče\Díl 4 Soupis prací s výkazem výměr\"/>
    </mc:Choice>
  </mc:AlternateContent>
  <bookViews>
    <workbookView xWindow="0" yWindow="0" windowWidth="21570" windowHeight="9405"/>
  </bookViews>
  <sheets>
    <sheet name="Rekapitulace stavby" sheetId="1" r:id="rId1"/>
    <sheet name="SO 03 - Nástupiště" sheetId="2" r:id="rId2"/>
    <sheet name="SO 05 - VON" sheetId="3" r:id="rId3"/>
    <sheet name="SO 06 - Materiál dodávaný SŽ" sheetId="4" r:id="rId4"/>
    <sheet name="SO 01 - železniční svršek" sheetId="5" r:id="rId5"/>
  </sheets>
  <definedNames>
    <definedName name="_xlnm._FilterDatabase" localSheetId="4" hidden="1">'SO 01 - železniční svršek'!$C$118:$K$272</definedName>
    <definedName name="_xlnm._FilterDatabase" localSheetId="1" hidden="1">'SO 03 - Nástupiště'!$C$120:$K$209</definedName>
    <definedName name="_xlnm._FilterDatabase" localSheetId="2" hidden="1">'SO 05 - VON'!$C$116:$K$143</definedName>
    <definedName name="_xlnm._FilterDatabase" localSheetId="3" hidden="1">'SO 06 - Materiál dodávaný SŽ'!$C$115:$K$133</definedName>
    <definedName name="_xlnm.Print_Titles" localSheetId="0">'Rekapitulace stavby'!$92:$92</definedName>
    <definedName name="_xlnm.Print_Titles" localSheetId="4">'SO 01 - železniční svršek'!$118:$118</definedName>
    <definedName name="_xlnm.Print_Titles" localSheetId="1">'SO 03 - Nástupiště'!$120:$120</definedName>
    <definedName name="_xlnm.Print_Titles" localSheetId="2">'SO 05 - VON'!$116:$116</definedName>
    <definedName name="_xlnm.Print_Titles" localSheetId="3">'SO 06 - Materiál dodávaný SŽ'!$115:$115</definedName>
    <definedName name="_xlnm.Print_Area" localSheetId="0">'Rekapitulace stavby'!$D$4:$AO$76,'Rekapitulace stavby'!$C$82:$AQ$99</definedName>
    <definedName name="_xlnm.Print_Area" localSheetId="4">'SO 01 - železniční svršek'!$C$4:$J$76,'SO 01 - železniční svršek'!$C$82:$J$100,'SO 01 - železniční svršek'!$C$106:$J$272</definedName>
    <definedName name="_xlnm.Print_Area" localSheetId="1">'SO 03 - Nástupiště'!$C$4:$J$76,'SO 03 - Nástupiště'!$C$82:$J$102,'SO 03 - Nástupiště'!$C$108:$J$209</definedName>
    <definedName name="_xlnm.Print_Area" localSheetId="2">'SO 05 - VON'!$C$4:$J$76,'SO 05 - VON'!$C$82:$J$98,'SO 05 - VON'!$C$104:$J$143</definedName>
    <definedName name="_xlnm.Print_Area" localSheetId="3">'SO 06 - Materiál dodávaný SŽ'!$C$4:$J$76,'SO 06 - Materiál dodávaný SŽ'!$C$82:$J$97,'SO 06 - Materiál dodávaný SŽ'!$C$103:$J$133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58" i="5"/>
  <c r="BH258" i="5"/>
  <c r="BG258" i="5"/>
  <c r="BF258" i="5"/>
  <c r="T258" i="5"/>
  <c r="R258" i="5"/>
  <c r="P258" i="5"/>
  <c r="BI255" i="5"/>
  <c r="BH255" i="5"/>
  <c r="BG255" i="5"/>
  <c r="BF255" i="5"/>
  <c r="T255" i="5"/>
  <c r="R255" i="5"/>
  <c r="P255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0" i="5"/>
  <c r="BH230" i="5"/>
  <c r="BG230" i="5"/>
  <c r="BF230" i="5"/>
  <c r="T230" i="5"/>
  <c r="R230" i="5"/>
  <c r="P230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0" i="5"/>
  <c r="BH120" i="5"/>
  <c r="BG120" i="5"/>
  <c r="BF120" i="5"/>
  <c r="T120" i="5"/>
  <c r="R120" i="5"/>
  <c r="P120" i="5"/>
  <c r="F113" i="5"/>
  <c r="E111" i="5"/>
  <c r="F89" i="5"/>
  <c r="E87" i="5"/>
  <c r="J24" i="5"/>
  <c r="E24" i="5"/>
  <c r="J116" i="5" s="1"/>
  <c r="J23" i="5"/>
  <c r="J21" i="5"/>
  <c r="E21" i="5"/>
  <c r="J115" i="5" s="1"/>
  <c r="J20" i="5"/>
  <c r="J18" i="5"/>
  <c r="E18" i="5"/>
  <c r="F116" i="5" s="1"/>
  <c r="J17" i="5"/>
  <c r="J15" i="5"/>
  <c r="E15" i="5"/>
  <c r="F115" i="5" s="1"/>
  <c r="J14" i="5"/>
  <c r="J12" i="5"/>
  <c r="J113" i="5" s="1"/>
  <c r="E7" i="5"/>
  <c r="E109" i="5" s="1"/>
  <c r="J37" i="4"/>
  <c r="J36" i="4"/>
  <c r="AY97" i="1" s="1"/>
  <c r="J35" i="4"/>
  <c r="AX97" i="1" s="1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F110" i="4"/>
  <c r="E108" i="4"/>
  <c r="F89" i="4"/>
  <c r="E87" i="4"/>
  <c r="J24" i="4"/>
  <c r="E24" i="4"/>
  <c r="J113" i="4" s="1"/>
  <c r="J23" i="4"/>
  <c r="J21" i="4"/>
  <c r="E21" i="4"/>
  <c r="J112" i="4" s="1"/>
  <c r="J20" i="4"/>
  <c r="J18" i="4"/>
  <c r="E18" i="4"/>
  <c r="F113" i="4" s="1"/>
  <c r="J17" i="4"/>
  <c r="J15" i="4"/>
  <c r="E15" i="4"/>
  <c r="F112" i="4" s="1"/>
  <c r="J14" i="4"/>
  <c r="J12" i="4"/>
  <c r="J89" i="4"/>
  <c r="E7" i="4"/>
  <c r="E106" i="4" s="1"/>
  <c r="J37" i="3"/>
  <c r="J36" i="3"/>
  <c r="AY96" i="1" s="1"/>
  <c r="J35" i="3"/>
  <c r="AX96" i="1" s="1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J21" i="3"/>
  <c r="E21" i="3"/>
  <c r="J91" i="3" s="1"/>
  <c r="J20" i="3"/>
  <c r="J18" i="3"/>
  <c r="E18" i="3"/>
  <c r="F114" i="3" s="1"/>
  <c r="J17" i="3"/>
  <c r="J15" i="3"/>
  <c r="E15" i="3"/>
  <c r="F113" i="3" s="1"/>
  <c r="J14" i="3"/>
  <c r="J12" i="3"/>
  <c r="J89" i="3" s="1"/>
  <c r="E7" i="3"/>
  <c r="E85" i="3" s="1"/>
  <c r="J37" i="2"/>
  <c r="J36" i="2"/>
  <c r="AY95" i="1" s="1"/>
  <c r="J35" i="2"/>
  <c r="AX95" i="1" s="1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T191" i="2" s="1"/>
  <c r="R192" i="2"/>
  <c r="R191" i="2"/>
  <c r="P192" i="2"/>
  <c r="P191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E113" i="2"/>
  <c r="F89" i="2"/>
  <c r="E87" i="2"/>
  <c r="J24" i="2"/>
  <c r="E24" i="2"/>
  <c r="J118" i="2" s="1"/>
  <c r="J23" i="2"/>
  <c r="J21" i="2"/>
  <c r="E21" i="2"/>
  <c r="J117" i="2" s="1"/>
  <c r="J20" i="2"/>
  <c r="J18" i="2"/>
  <c r="E18" i="2"/>
  <c r="F118" i="2" s="1"/>
  <c r="J17" i="2"/>
  <c r="J15" i="2"/>
  <c r="E15" i="2"/>
  <c r="F117" i="2" s="1"/>
  <c r="J14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BK271" i="5"/>
  <c r="J271" i="5"/>
  <c r="BK269" i="5"/>
  <c r="BK267" i="5"/>
  <c r="BK264" i="5"/>
  <c r="J261" i="5"/>
  <c r="BK258" i="5"/>
  <c r="J255" i="5"/>
  <c r="BK251" i="5"/>
  <c r="BK248" i="5"/>
  <c r="J245" i="5"/>
  <c r="J243" i="5"/>
  <c r="BK241" i="5"/>
  <c r="BK238" i="5"/>
  <c r="BK235" i="5"/>
  <c r="BK233" i="5"/>
  <c r="J230" i="5"/>
  <c r="BK227" i="5"/>
  <c r="J223" i="5"/>
  <c r="BK221" i="5"/>
  <c r="BK219" i="5"/>
  <c r="BK217" i="5"/>
  <c r="BK215" i="5"/>
  <c r="BK213" i="5"/>
  <c r="J213" i="5"/>
  <c r="J211" i="5"/>
  <c r="BK209" i="5"/>
  <c r="BK207" i="5"/>
  <c r="BK205" i="5"/>
  <c r="J202" i="5"/>
  <c r="BK200" i="5"/>
  <c r="J197" i="5"/>
  <c r="BK194" i="5"/>
  <c r="J192" i="5"/>
  <c r="BK189" i="5"/>
  <c r="BK186" i="5"/>
  <c r="J184" i="5"/>
  <c r="BK181" i="5"/>
  <c r="J179" i="5"/>
  <c r="J177" i="5"/>
  <c r="BK175" i="5"/>
  <c r="J173" i="5"/>
  <c r="BK171" i="5"/>
  <c r="J168" i="5"/>
  <c r="BK166" i="5"/>
  <c r="J164" i="5"/>
  <c r="J161" i="5"/>
  <c r="BK159" i="5"/>
  <c r="BK157" i="5"/>
  <c r="J154" i="5"/>
  <c r="BK151" i="5"/>
  <c r="BK149" i="5"/>
  <c r="J147" i="5"/>
  <c r="J145" i="5"/>
  <c r="BK143" i="5"/>
  <c r="BK141" i="5"/>
  <c r="BK138" i="5"/>
  <c r="J134" i="5"/>
  <c r="J132" i="5"/>
  <c r="BK130" i="5"/>
  <c r="BK127" i="5"/>
  <c r="J125" i="5"/>
  <c r="J123" i="5"/>
  <c r="BK120" i="5"/>
  <c r="BK132" i="4"/>
  <c r="BK129" i="4"/>
  <c r="BK127" i="4"/>
  <c r="BK125" i="4"/>
  <c r="J122" i="4"/>
  <c r="BK119" i="4"/>
  <c r="BK117" i="4"/>
  <c r="BK141" i="3"/>
  <c r="J138" i="3"/>
  <c r="BK136" i="3"/>
  <c r="J134" i="3"/>
  <c r="BK132" i="3"/>
  <c r="J129" i="3"/>
  <c r="J127" i="3"/>
  <c r="J125" i="3"/>
  <c r="BK123" i="3"/>
  <c r="BK121" i="3"/>
  <c r="J119" i="3"/>
  <c r="BK207" i="2"/>
  <c r="J204" i="2"/>
  <c r="BK202" i="2"/>
  <c r="J199" i="2"/>
  <c r="J196" i="2"/>
  <c r="J192" i="2"/>
  <c r="BK188" i="2"/>
  <c r="J188" i="2"/>
  <c r="J186" i="2"/>
  <c r="BK184" i="2"/>
  <c r="J181" i="2"/>
  <c r="J178" i="2"/>
  <c r="BK176" i="2"/>
  <c r="J174" i="2"/>
  <c r="BK171" i="2"/>
  <c r="BK167" i="2"/>
  <c r="BK164" i="2"/>
  <c r="BK159" i="2"/>
  <c r="BK156" i="2"/>
  <c r="J153" i="2"/>
  <c r="BK151" i="2"/>
  <c r="J149" i="2"/>
  <c r="BK146" i="2"/>
  <c r="J143" i="2"/>
  <c r="J141" i="2"/>
  <c r="BK139" i="2"/>
  <c r="BK137" i="2"/>
  <c r="J135" i="2"/>
  <c r="BK133" i="2"/>
  <c r="J131" i="2"/>
  <c r="J128" i="2"/>
  <c r="J125" i="2"/>
  <c r="BK122" i="2"/>
  <c r="J269" i="5"/>
  <c r="J267" i="5"/>
  <c r="J264" i="5"/>
  <c r="BK261" i="5"/>
  <c r="J258" i="5"/>
  <c r="BK255" i="5"/>
  <c r="J251" i="5"/>
  <c r="J248" i="5"/>
  <c r="BK245" i="5"/>
  <c r="BK243" i="5"/>
  <c r="J241" i="5"/>
  <c r="J238" i="5"/>
  <c r="J235" i="5"/>
  <c r="J233" i="5"/>
  <c r="BK230" i="5"/>
  <c r="J227" i="5"/>
  <c r="BK225" i="5"/>
  <c r="J225" i="5"/>
  <c r="BK223" i="5"/>
  <c r="J221" i="5"/>
  <c r="J219" i="5"/>
  <c r="J217" i="5"/>
  <c r="J215" i="5"/>
  <c r="BK211" i="5"/>
  <c r="J209" i="5"/>
  <c r="J207" i="5"/>
  <c r="J205" i="5"/>
  <c r="BK202" i="5"/>
  <c r="J200" i="5"/>
  <c r="BK197" i="5"/>
  <c r="J194" i="5"/>
  <c r="BK192" i="5"/>
  <c r="J189" i="5"/>
  <c r="J186" i="5"/>
  <c r="BK184" i="5"/>
  <c r="J181" i="5"/>
  <c r="BK179" i="5"/>
  <c r="BK177" i="5"/>
  <c r="J175" i="5"/>
  <c r="BK173" i="5"/>
  <c r="J171" i="5"/>
  <c r="BK168" i="5"/>
  <c r="J166" i="5"/>
  <c r="BK164" i="5"/>
  <c r="BK161" i="5"/>
  <c r="J159" i="5"/>
  <c r="J157" i="5"/>
  <c r="BK154" i="5"/>
  <c r="J151" i="5"/>
  <c r="J149" i="5"/>
  <c r="BK147" i="5"/>
  <c r="BK145" i="5"/>
  <c r="J143" i="5"/>
  <c r="J141" i="5"/>
  <c r="J138" i="5"/>
  <c r="BK134" i="5"/>
  <c r="BK132" i="5"/>
  <c r="J130" i="5"/>
  <c r="J127" i="5"/>
  <c r="BK125" i="5"/>
  <c r="BK123" i="5"/>
  <c r="J120" i="5"/>
  <c r="J132" i="4"/>
  <c r="J129" i="4"/>
  <c r="J127" i="4"/>
  <c r="J125" i="4"/>
  <c r="BK122" i="4"/>
  <c r="J119" i="4"/>
  <c r="J117" i="4"/>
  <c r="J141" i="3"/>
  <c r="BK138" i="3"/>
  <c r="J136" i="3"/>
  <c r="BK134" i="3"/>
  <c r="J132" i="3"/>
  <c r="BK129" i="3"/>
  <c r="BK127" i="3"/>
  <c r="BK125" i="3"/>
  <c r="J123" i="3"/>
  <c r="J121" i="3"/>
  <c r="BK119" i="3"/>
  <c r="J207" i="2"/>
  <c r="BK204" i="2"/>
  <c r="J202" i="2"/>
  <c r="BK199" i="2"/>
  <c r="BK196" i="2"/>
  <c r="BK192" i="2"/>
  <c r="BK186" i="2"/>
  <c r="J184" i="2"/>
  <c r="BK181" i="2"/>
  <c r="BK178" i="2"/>
  <c r="J176" i="2"/>
  <c r="BK174" i="2"/>
  <c r="J171" i="2"/>
  <c r="J167" i="2"/>
  <c r="J164" i="2"/>
  <c r="J159" i="2"/>
  <c r="J156" i="2"/>
  <c r="BK153" i="2"/>
  <c r="J151" i="2"/>
  <c r="BK149" i="2"/>
  <c r="J146" i="2"/>
  <c r="BK143" i="2"/>
  <c r="BK141" i="2"/>
  <c r="J139" i="2"/>
  <c r="J137" i="2"/>
  <c r="BK135" i="2"/>
  <c r="J133" i="2"/>
  <c r="BK131" i="2"/>
  <c r="BK128" i="2"/>
  <c r="BK125" i="2"/>
  <c r="J122" i="2"/>
  <c r="AS94" i="1"/>
  <c r="BK163" i="2" l="1"/>
  <c r="J163" i="2"/>
  <c r="J98" i="2"/>
  <c r="R163" i="2"/>
  <c r="BK170" i="2"/>
  <c r="J170" i="2" s="1"/>
  <c r="J99" i="2" s="1"/>
  <c r="R170" i="2"/>
  <c r="BK195" i="2"/>
  <c r="J195" i="2" s="1"/>
  <c r="J101" i="2" s="1"/>
  <c r="R195" i="2"/>
  <c r="P118" i="3"/>
  <c r="P117" i="3" s="1"/>
  <c r="AU96" i="1" s="1"/>
  <c r="T118" i="3"/>
  <c r="T117" i="3" s="1"/>
  <c r="BK116" i="4"/>
  <c r="J116" i="4"/>
  <c r="J96" i="4" s="1"/>
  <c r="T116" i="4"/>
  <c r="P163" i="2"/>
  <c r="T163" i="2"/>
  <c r="P170" i="2"/>
  <c r="T170" i="2"/>
  <c r="P195" i="2"/>
  <c r="T195" i="2"/>
  <c r="BK118" i="3"/>
  <c r="J118" i="3" s="1"/>
  <c r="J97" i="3" s="1"/>
  <c r="R118" i="3"/>
  <c r="R117" i="3" s="1"/>
  <c r="P116" i="4"/>
  <c r="AU97" i="1" s="1"/>
  <c r="R116" i="4"/>
  <c r="BK137" i="5"/>
  <c r="J137" i="5" s="1"/>
  <c r="J98" i="5" s="1"/>
  <c r="P137" i="5"/>
  <c r="P136" i="5" s="1"/>
  <c r="R137" i="5"/>
  <c r="R136" i="5" s="1"/>
  <c r="T137" i="5"/>
  <c r="T136" i="5" s="1"/>
  <c r="T119" i="5" s="1"/>
  <c r="BK254" i="5"/>
  <c r="J254" i="5" s="1"/>
  <c r="J99" i="5" s="1"/>
  <c r="P254" i="5"/>
  <c r="R254" i="5"/>
  <c r="T254" i="5"/>
  <c r="J89" i="2"/>
  <c r="J91" i="2"/>
  <c r="J92" i="2"/>
  <c r="BE122" i="2"/>
  <c r="BE125" i="2"/>
  <c r="BE133" i="2"/>
  <c r="BE139" i="2"/>
  <c r="BE141" i="2"/>
  <c r="BE146" i="2"/>
  <c r="BE153" i="2"/>
  <c r="BE167" i="2"/>
  <c r="BE171" i="2"/>
  <c r="BE176" i="2"/>
  <c r="BE178" i="2"/>
  <c r="BE184" i="2"/>
  <c r="BE196" i="2"/>
  <c r="BE202" i="2"/>
  <c r="BK191" i="2"/>
  <c r="J191" i="2" s="1"/>
  <c r="J100" i="2" s="1"/>
  <c r="F91" i="3"/>
  <c r="F92" i="3"/>
  <c r="E107" i="3"/>
  <c r="J111" i="3"/>
  <c r="J113" i="3"/>
  <c r="BE123" i="3"/>
  <c r="BE125" i="3"/>
  <c r="BE127" i="3"/>
  <c r="BE132" i="3"/>
  <c r="BE136" i="3"/>
  <c r="BE141" i="3"/>
  <c r="E85" i="4"/>
  <c r="F91" i="4"/>
  <c r="F92" i="4"/>
  <c r="J110" i="4"/>
  <c r="BE117" i="4"/>
  <c r="BE119" i="4"/>
  <c r="E85" i="5"/>
  <c r="F91" i="5"/>
  <c r="F92" i="5"/>
  <c r="BE120" i="5"/>
  <c r="BE123" i="5"/>
  <c r="BE132" i="5"/>
  <c r="BE145" i="5"/>
  <c r="BE151" i="5"/>
  <c r="BE157" i="5"/>
  <c r="BE161" i="5"/>
  <c r="BE166" i="5"/>
  <c r="BE171" i="5"/>
  <c r="BE175" i="5"/>
  <c r="BE177" i="5"/>
  <c r="BE181" i="5"/>
  <c r="BE189" i="5"/>
  <c r="BE194" i="5"/>
  <c r="BE200" i="5"/>
  <c r="BE207" i="5"/>
  <c r="BE209" i="5"/>
  <c r="BE211" i="5"/>
  <c r="BE223" i="5"/>
  <c r="BE227" i="5"/>
  <c r="BE243" i="5"/>
  <c r="BE248" i="5"/>
  <c r="BE251" i="5"/>
  <c r="BE267" i="5"/>
  <c r="BE269" i="5"/>
  <c r="E85" i="2"/>
  <c r="F91" i="2"/>
  <c r="F92" i="2"/>
  <c r="BE128" i="2"/>
  <c r="BE131" i="2"/>
  <c r="BE135" i="2"/>
  <c r="BE137" i="2"/>
  <c r="BE143" i="2"/>
  <c r="BE149" i="2"/>
  <c r="BE151" i="2"/>
  <c r="BE156" i="2"/>
  <c r="BE159" i="2"/>
  <c r="BE164" i="2"/>
  <c r="BE174" i="2"/>
  <c r="BE181" i="2"/>
  <c r="BE186" i="2"/>
  <c r="BE188" i="2"/>
  <c r="BE192" i="2"/>
  <c r="BE199" i="2"/>
  <c r="BE204" i="2"/>
  <c r="BE207" i="2"/>
  <c r="J92" i="3"/>
  <c r="BE119" i="3"/>
  <c r="BE121" i="3"/>
  <c r="BE129" i="3"/>
  <c r="BE134" i="3"/>
  <c r="BE138" i="3"/>
  <c r="J91" i="4"/>
  <c r="J92" i="4"/>
  <c r="BE122" i="4"/>
  <c r="BE125" i="4"/>
  <c r="BE127" i="4"/>
  <c r="BE129" i="4"/>
  <c r="BE132" i="4"/>
  <c r="J89" i="5"/>
  <c r="J91" i="5"/>
  <c r="J92" i="5"/>
  <c r="BE125" i="5"/>
  <c r="BE127" i="5"/>
  <c r="BE130" i="5"/>
  <c r="BE134" i="5"/>
  <c r="BE138" i="5"/>
  <c r="BE141" i="5"/>
  <c r="BE143" i="5"/>
  <c r="BE147" i="5"/>
  <c r="BE149" i="5"/>
  <c r="BE154" i="5"/>
  <c r="BE159" i="5"/>
  <c r="BE164" i="5"/>
  <c r="BE168" i="5"/>
  <c r="BE173" i="5"/>
  <c r="BE179" i="5"/>
  <c r="BE184" i="5"/>
  <c r="BE186" i="5"/>
  <c r="BE192" i="5"/>
  <c r="BE197" i="5"/>
  <c r="BE202" i="5"/>
  <c r="BE205" i="5"/>
  <c r="BE213" i="5"/>
  <c r="BE215" i="5"/>
  <c r="BE217" i="5"/>
  <c r="BE219" i="5"/>
  <c r="BE221" i="5"/>
  <c r="BE225" i="5"/>
  <c r="BE230" i="5"/>
  <c r="BE233" i="5"/>
  <c r="BE235" i="5"/>
  <c r="BE238" i="5"/>
  <c r="BE241" i="5"/>
  <c r="BE245" i="5"/>
  <c r="BE255" i="5"/>
  <c r="BE258" i="5"/>
  <c r="BE261" i="5"/>
  <c r="BE264" i="5"/>
  <c r="BE271" i="5"/>
  <c r="F34" i="2"/>
  <c r="BA95" i="1"/>
  <c r="F35" i="2"/>
  <c r="BB95" i="1" s="1"/>
  <c r="F36" i="2"/>
  <c r="BC95" i="1" s="1"/>
  <c r="J34" i="3"/>
  <c r="AW96" i="1" s="1"/>
  <c r="F36" i="3"/>
  <c r="BC96" i="1"/>
  <c r="J34" i="4"/>
  <c r="AW97" i="1" s="1"/>
  <c r="F36" i="4"/>
  <c r="BC97" i="1" s="1"/>
  <c r="F37" i="5"/>
  <c r="BD98" i="1" s="1"/>
  <c r="F35" i="3"/>
  <c r="BB96" i="1"/>
  <c r="F34" i="4"/>
  <c r="BA97" i="1" s="1"/>
  <c r="F35" i="4"/>
  <c r="BB97" i="1" s="1"/>
  <c r="F34" i="5"/>
  <c r="BA98" i="1" s="1"/>
  <c r="F35" i="5"/>
  <c r="BB98" i="1" s="1"/>
  <c r="J34" i="2"/>
  <c r="AW95" i="1" s="1"/>
  <c r="F37" i="2"/>
  <c r="BD95" i="1"/>
  <c r="F34" i="3"/>
  <c r="BA96" i="1" s="1"/>
  <c r="F37" i="3"/>
  <c r="BD96" i="1" s="1"/>
  <c r="F37" i="4"/>
  <c r="BD97" i="1" s="1"/>
  <c r="J34" i="5"/>
  <c r="AW98" i="1"/>
  <c r="F36" i="5"/>
  <c r="BC98" i="1" s="1"/>
  <c r="P119" i="5" l="1"/>
  <c r="AU98" i="1" s="1"/>
  <c r="R119" i="5"/>
  <c r="P162" i="2"/>
  <c r="P121" i="2" s="1"/>
  <c r="AU95" i="1" s="1"/>
  <c r="AU94" i="1" s="1"/>
  <c r="T162" i="2"/>
  <c r="T121" i="2" s="1"/>
  <c r="R162" i="2"/>
  <c r="R121" i="2" s="1"/>
  <c r="BK117" i="3"/>
  <c r="J117" i="3" s="1"/>
  <c r="J30" i="3" s="1"/>
  <c r="AG96" i="1" s="1"/>
  <c r="BK136" i="5"/>
  <c r="J136" i="5" s="1"/>
  <c r="J97" i="5" s="1"/>
  <c r="BK162" i="2"/>
  <c r="J162" i="2" s="1"/>
  <c r="J97" i="2" s="1"/>
  <c r="BC94" i="1"/>
  <c r="W32" i="1" s="1"/>
  <c r="F33" i="2"/>
  <c r="AZ95" i="1" s="1"/>
  <c r="J33" i="3"/>
  <c r="AV96" i="1" s="1"/>
  <c r="AT96" i="1" s="1"/>
  <c r="J33" i="4"/>
  <c r="AV97" i="1" s="1"/>
  <c r="AT97" i="1" s="1"/>
  <c r="BB94" i="1"/>
  <c r="W31" i="1" s="1"/>
  <c r="BD94" i="1"/>
  <c r="W33" i="1" s="1"/>
  <c r="J33" i="2"/>
  <c r="AV95" i="1" s="1"/>
  <c r="AT95" i="1" s="1"/>
  <c r="F33" i="3"/>
  <c r="AZ96" i="1" s="1"/>
  <c r="F33" i="4"/>
  <c r="AZ97" i="1" s="1"/>
  <c r="F33" i="5"/>
  <c r="AZ98" i="1" s="1"/>
  <c r="J33" i="5"/>
  <c r="AV98" i="1" s="1"/>
  <c r="AT98" i="1" s="1"/>
  <c r="J30" i="4"/>
  <c r="AG97" i="1" s="1"/>
  <c r="BA94" i="1"/>
  <c r="W30" i="1" s="1"/>
  <c r="AN96" i="1" l="1"/>
  <c r="AN97" i="1"/>
  <c r="J39" i="3"/>
  <c r="J39" i="4"/>
  <c r="BK119" i="5"/>
  <c r="J119" i="5"/>
  <c r="J96" i="5"/>
  <c r="J96" i="3"/>
  <c r="BK121" i="2"/>
  <c r="J121" i="2" s="1"/>
  <c r="J30" i="2" s="1"/>
  <c r="AG95" i="1" s="1"/>
  <c r="AN95" i="1" s="1"/>
  <c r="AZ94" i="1"/>
  <c r="AV94" i="1" s="1"/>
  <c r="AK29" i="1" s="1"/>
  <c r="AW94" i="1"/>
  <c r="AK30" i="1" s="1"/>
  <c r="AX94" i="1"/>
  <c r="AY94" i="1"/>
  <c r="J39" i="2" l="1"/>
  <c r="J96" i="2"/>
  <c r="W29" i="1"/>
  <c r="J30" i="5"/>
  <c r="AG98" i="1" s="1"/>
  <c r="AN98" i="1" s="1"/>
  <c r="AT94" i="1"/>
  <c r="J39" i="5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<sst xmlns="http://schemas.openxmlformats.org/spreadsheetml/2006/main" count="3106" uniqueCount="630">
  <si>
    <t>Export Komplet</t>
  </si>
  <si>
    <t/>
  </si>
  <si>
    <t>2.0</t>
  </si>
  <si>
    <t>False</t>
  </si>
  <si>
    <t>{4fcd837e-5d09-4927-a75f-c9a2a77a0a58}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</si>
  <si>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</si>
  <si>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</si>
  <si>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</si>
  <si>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</si>
  <si>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</si>
  <si>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</si>
  <si>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</si>
  <si>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</si>
  <si>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</si>
  <si>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20_015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</si>
  <si>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</si>
  <si>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</si>
  <si>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nástupišť v obvodu OŘ OLC - Kaple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</si>
  <si>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</si>
  <si>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</si>
  <si>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</si>
  <si>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</si>
  <si>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</si>
  <si>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</si>
  <si>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</si>
  <si>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</si>
  <si>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</si>
  <si>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</si>
  <si>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</si>
  <si>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</si>
  <si>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</si>
  <si>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</si>
  <si>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</si>
  <si>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</si>
  <si>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</si>
  <si>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</si>
  <si>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</si>
  <si>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</si>
  <si>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</si>
  <si>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</si>
  <si>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</si>
  <si>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</si>
  <si>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</si>
  <si>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</si>
  <si>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</si>
  <si>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</si>
  <si>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</si>
  <si>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</si>
  <si>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</si>
  <si>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</si>
  <si>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</si>
  <si>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</si>
  <si>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</si>
  <si>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</si>
  <si>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</si>
  <si>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</si>
  <si>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</si>
  <si>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</si>
  <si>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</si>
  <si>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</si>
  <si>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</si>
  <si>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</si>
  <si>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</si>
  <si>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</si>
  <si>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</si>
  <si>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</si>
  <si>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</si>
  <si>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</si>
  <si>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</si>
  <si>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</si>
  <si>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</si>
  <si>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</si>
  <si>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</si>
  <si>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</si>
  <si>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</si>
  <si>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</si>
  <si>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</si>
  <si>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</si>
  <si>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Nástupiště</t>
  </si>
  <si>
    <t>STA</t>
  </si>
  <si>
    <t>1</t>
  </si>
  <si>
    <t>{eed02645-d508-41f7-a3c2-707b4df71961}</t>
  </si>
  <si>
    <t>2</t>
  </si>
  <si>
    <t>SO 05</t>
  </si>
  <si>
    <t>VON</t>
  </si>
  <si>
    <t>{3476182c-d252-466e-ab2d-de3d8dd03a6c}</t>
  </si>
  <si>
    <t>SO 06</t>
  </si>
  <si>
    <t>Materiál dodávaný SŽ</t>
  </si>
  <si>
    <t>{a81355f0-748b-4171-ab01-74df8910fa96}</t>
  </si>
  <si>
    <t>SO 01</t>
  </si>
  <si>
    <t>železniční svršek</t>
  </si>
  <si>
    <t>{ce6b5bc7-4038-42c8-a4be-fda9738e29c3}</t>
  </si>
  <si>
    <t>KRYCÍ LIST SOUPISU PRACÍ</t>
  </si>
  <si>
    <t>Objekt:</t>
  </si>
  <si>
    <t>SO 03 - Nástupiště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</si>
  <si>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</si>
  <si>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</si>
  <si>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</si>
  <si>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</si>
  <si>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</si>
  <si>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</si>
  <si>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</si>
  <si>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</si>
  <si>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</si>
  <si>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</si>
  <si>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</si>
  <si>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</si>
  <si>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</si>
  <si>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</si>
  <si>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</si>
  <si>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</si>
  <si>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</si>
  <si>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</si>
  <si>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</si>
  <si>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</si>
  <si>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</si>
  <si>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</si>
  <si>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</si>
  <si>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</si>
  <si>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5955101020</t>
  </si>
  <si>
    <t>Kamenivo drcené štěrkodrť frakce 0/32</t>
  </si>
  <si>
    <t>t</t>
  </si>
  <si>
    <t>8</t>
  </si>
  <si>
    <t>ROZPOCET</t>
  </si>
  <si>
    <t>4</t>
  </si>
  <si>
    <t>1252005349</t>
  </si>
  <si>
    <t>PP</t>
  </si>
  <si>
    <t>VV</t>
  </si>
  <si>
    <t>((60*2,3+2*9+2,5*10+2*5)*0,15+60*1,5*0,2)*1,8</t>
  </si>
  <si>
    <t>5964147130</t>
  </si>
  <si>
    <t>Nástupištní díly hrana H 130 základní</t>
  </si>
  <si>
    <t>kus</t>
  </si>
  <si>
    <t>-553276895</t>
  </si>
  <si>
    <t>30</t>
  </si>
  <si>
    <t>3</t>
  </si>
  <si>
    <t>5955101025</t>
  </si>
  <si>
    <t>Kamenivo drcené drť frakce 4/8</t>
  </si>
  <si>
    <t>-848325868</t>
  </si>
  <si>
    <t>(2,3*60+2*9+2,5*10+2*5)*0,05*1,8</t>
  </si>
  <si>
    <t>5962107000</t>
  </si>
  <si>
    <t>Piktogramy zákaz vstupu</t>
  </si>
  <si>
    <t>1263475125</t>
  </si>
  <si>
    <t>5</t>
  </si>
  <si>
    <t>5962110000</t>
  </si>
  <si>
    <t>Značení zastávek tabule s názvem</t>
  </si>
  <si>
    <t>m2</t>
  </si>
  <si>
    <t>-128123254</t>
  </si>
  <si>
    <t>6</t>
  </si>
  <si>
    <t>5962113000</t>
  </si>
  <si>
    <t>Sloupek ocelový pozinkovaný 70 mm</t>
  </si>
  <si>
    <t>-1427292351</t>
  </si>
  <si>
    <t>7</t>
  </si>
  <si>
    <t>5962114000</t>
  </si>
  <si>
    <t>Výstroj sloupku objímka 50 až 100 mm kompletní</t>
  </si>
  <si>
    <t>547027056</t>
  </si>
  <si>
    <t>5962101045</t>
  </si>
  <si>
    <t>Návěstidlo konec nástupiště</t>
  </si>
  <si>
    <t>-438680622</t>
  </si>
  <si>
    <t>9</t>
  </si>
  <si>
    <t>5964147150</t>
  </si>
  <si>
    <t>Nástupištní díly dlažební deska VLsVP 99,7x94,7x8</t>
  </si>
  <si>
    <t>-754688872</t>
  </si>
  <si>
    <t>10</t>
  </si>
  <si>
    <t>5964151005</t>
  </si>
  <si>
    <t>Dlažba zámková hladká kostka</t>
  </si>
  <si>
    <t>-857182460</t>
  </si>
  <si>
    <t>((2,3*60+2*9+2,5*10+2*5)-(60*0,95))*1,1</t>
  </si>
  <si>
    <t>11</t>
  </si>
  <si>
    <t>5964151030</t>
  </si>
  <si>
    <t>Dlažba zámková pro nevidomé kostka</t>
  </si>
  <si>
    <t>-726012022</t>
  </si>
  <si>
    <t>2*0,4+2*0,8+5*0,4</t>
  </si>
  <si>
    <t>12</t>
  </si>
  <si>
    <t>5964159005</t>
  </si>
  <si>
    <t>Obrubník chodníkový</t>
  </si>
  <si>
    <t>-684712998</t>
  </si>
  <si>
    <t>13</t>
  </si>
  <si>
    <t>5964165000</t>
  </si>
  <si>
    <t>Betonová patka sloupku malá prefabrikát</t>
  </si>
  <si>
    <t>-762686411</t>
  </si>
  <si>
    <t>14</t>
  </si>
  <si>
    <t>5964161000</t>
  </si>
  <si>
    <t>Beton lehce zhutnitelný C 12/15;X0 F5 2 080 2 517</t>
  </si>
  <si>
    <t>m3</t>
  </si>
  <si>
    <t>-461954027</t>
  </si>
  <si>
    <t>60*1,5*0,1+1</t>
  </si>
  <si>
    <t>5964161020</t>
  </si>
  <si>
    <t>Beton lehce zhutnitelný C 25/30;X0 F5 2 395 2 898</t>
  </si>
  <si>
    <t>-160525785</t>
  </si>
  <si>
    <t>2,5*0,3*1,3*2</t>
  </si>
  <si>
    <t>16</t>
  </si>
  <si>
    <t>5964161010</t>
  </si>
  <si>
    <t>Beton lehce zhutnitelný C 20/25;X0 F5 2 285 2 765</t>
  </si>
  <si>
    <t>801656617</t>
  </si>
  <si>
    <t>110*0,1*0,3+1</t>
  </si>
  <si>
    <t>HSV</t>
  </si>
  <si>
    <t>Práce a dodávky HSV</t>
  </si>
  <si>
    <t>Svislé a kompletní konstrukce</t>
  </si>
  <si>
    <t>17</t>
  </si>
  <si>
    <t>K</t>
  </si>
  <si>
    <t>348942132 R</t>
  </si>
  <si>
    <t>Zábradlí ocelové osazené do bloků z betonu ze tří vodorovných trubek</t>
  </si>
  <si>
    <t>m</t>
  </si>
  <si>
    <t>689976829</t>
  </si>
  <si>
    <t>Zábradlí ocelové přímé nebo v oblouku výšky 1,1 m  ze sloupků z válcovaných tyčí I č.10-12 s osazením do bloků z betonu prostého rozměru 200x200x500 mm ze tří vodorovných trubek průměru 51 mm</t>
  </si>
  <si>
    <t>1,7*2+0,8*2</t>
  </si>
  <si>
    <t>18</t>
  </si>
  <si>
    <t>74910602 R</t>
  </si>
  <si>
    <t>zábradlí městské obloukové bezpečnostní lakovaný povrch 1000x1000mm</t>
  </si>
  <si>
    <t>69767431</t>
  </si>
  <si>
    <t>Komunikace pozemní</t>
  </si>
  <si>
    <t>19</t>
  </si>
  <si>
    <t>5913285035</t>
  </si>
  <si>
    <t>Montáž dílů komunikace ze zámkové dlažby uložení v podsypu</t>
  </si>
  <si>
    <t>320454857</t>
  </si>
  <si>
    <t>Montáž dílů komunikace ze zámkové dlažby uložení v podsypu. Poznámka: 1. V cenách jsou započteny náklady na osazení dlažby nebo obrubníku. 2. V cenách nejsou obsaženy náklady na dodávku materiálu.</t>
  </si>
  <si>
    <t>60*2,3+2*9+2,5*10+2*5</t>
  </si>
  <si>
    <t>20</t>
  </si>
  <si>
    <t>5913285210</t>
  </si>
  <si>
    <t>Montáž dílů komunikace obrubníku uložení v betonu</t>
  </si>
  <si>
    <t>-839548463</t>
  </si>
  <si>
    <t>Montáž dílů komunikace obrubníku uložení v betonu. Poznámka: 1. V cenách jsou započteny náklady na osazení dlažby nebo obrubníku. 2. V cenách nejsou obsaženy náklady na dodávku materiálu.</t>
  </si>
  <si>
    <t>5913440030</t>
  </si>
  <si>
    <t>Nátěr vizuálně kontrastního pruhu nástupiště šíře do 150 mm</t>
  </si>
  <si>
    <t>-1076081715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</si>
  <si>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</si>
  <si>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22</t>
  </si>
  <si>
    <t>5914035110 R</t>
  </si>
  <si>
    <t>Zřízení zídky monolitická betonová</t>
  </si>
  <si>
    <t>-1870683660</t>
  </si>
  <si>
    <t>Zřízení zídky monolitická betonová.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</si>
  <si>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2,5*2</t>
  </si>
  <si>
    <t>23</t>
  </si>
  <si>
    <t>5914075010</t>
  </si>
  <si>
    <t>Zřízení konstrukční vrstvy pražcového podloží bez geomateriálu tl. 0,15 m</t>
  </si>
  <si>
    <t>959193324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</si>
  <si>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</si>
  <si>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24</t>
  </si>
  <si>
    <t>5914110180</t>
  </si>
  <si>
    <t>Oprava nástupiště z prefabrikátů schodu</t>
  </si>
  <si>
    <t>1401820578</t>
  </si>
  <si>
    <t>Oprava nástupiště z prefabrikátů schodu. Poznámka: 1. V cenách jsou započteny náklady na manipulaci a naložení výzisku kameniva na dopravní prostředek. 2. V cenách nejsou obsaženy náklady na dodávku materiálu.</t>
  </si>
  <si>
    <t>25</t>
  </si>
  <si>
    <t>5964149000</t>
  </si>
  <si>
    <t>Schody ostrovního nástupiště</t>
  </si>
  <si>
    <t>1690418306</t>
  </si>
  <si>
    <t>26</t>
  </si>
  <si>
    <t>5915010010</t>
  </si>
  <si>
    <t>Těžení zeminy nebo horniny železničního spodku I. třídy</t>
  </si>
  <si>
    <t>259875044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</si>
  <si>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</si>
  <si>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(2*9+2,5*10+2*5)*0,25</t>
  </si>
  <si>
    <t>Ostatní konstrukce a práce, bourání</t>
  </si>
  <si>
    <t>27</t>
  </si>
  <si>
    <t>923101211 R</t>
  </si>
  <si>
    <t>Mimoúrovňové nástupiště L bez konzolových desek vnější</t>
  </si>
  <si>
    <t>362593707</t>
  </si>
  <si>
    <t xml:space="preserve">Železniční nástupiště mimoúrovňové typ L bez konzolových desek vnější
Montáž nástupiště mimoúrovňového H130. Poznámka: 1. V cenách jsou započteny náklady na úpravu terénu, montáž a zásyp podle vzorového listu (včetně podlití a penetračních nátěrů). 2. V cenách nejsou obsaženy náklady na dodávku materiálu.
 u mimoúrovňových nástupišť typu L bez konzolových desek (vzorový list železničního spodku ČD Ž 8.42-N):
- výkop pro uložení nástupištních prefabrikátů,
- nástupištní prefabrikát L na podkladní a vyrovnávací vrstvě z betonu,
- zásyp nástupištních prefabrikátů nenamrzavou zeminou a štěrkodrtí,
</t>
  </si>
  <si>
    <t>60</t>
  </si>
  <si>
    <t>OST</t>
  </si>
  <si>
    <t>Ostatní</t>
  </si>
  <si>
    <t>28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</si>
  <si>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</si>
  <si>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</si>
  <si>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512</t>
  </si>
  <si>
    <t>1187290890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</si>
  <si>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</si>
  <si>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83,97+17,19+(10+1,95+4,3)*2,2</t>
  </si>
  <si>
    <t>29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</si>
  <si>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</si>
  <si>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</si>
  <si>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1333737827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</si>
  <si>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</si>
  <si>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(147,4+4,4)*0,06*2,2+6,49</t>
  </si>
  <si>
    <t>9902300200</t>
  </si>
  <si>
    <t>Doprava jednosměrná (např. nakupovaného materiálu) mechanizací o nosnosti přes 3,5 t sypanin (kameniva, písku, suti, dlažebních kostek, atd.) do 20 km</t>
  </si>
  <si>
    <t>74135912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</si>
  <si>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</si>
  <si>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31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</si>
  <si>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</si>
  <si>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</si>
  <si>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-999661921</t>
  </si>
  <si>
    <t>Doprava jednosměrná (např. nakupovaného materiálu)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</si>
  <si>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1,438*30+60*0,179</t>
  </si>
  <si>
    <t>32</t>
  </si>
  <si>
    <t>9909000100</t>
  </si>
  <si>
    <t>Poplatek za uložení suti nebo hmot na oficiální skládku</t>
  </si>
  <si>
    <t>1787774005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</si>
  <si>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</si>
  <si>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60*1,5*1*1,8</t>
  </si>
  <si>
    <t>SO 05 - VON</t>
  </si>
  <si>
    <t>VRN - Vedlejší rozpočtové náklady</t>
  </si>
  <si>
    <t>VRN</t>
  </si>
  <si>
    <t>Vedlejší rozpočtové náklady</t>
  </si>
  <si>
    <t>011101001</t>
  </si>
  <si>
    <t>Finanční náklady pojistné</t>
  </si>
  <si>
    <t>%</t>
  </si>
  <si>
    <t>576359637</t>
  </si>
  <si>
    <t>021211001</t>
  </si>
  <si>
    <t>Průzkumné práce pro opravy Doplňující laboratorní rozbor kontaminace zeminy nebo kol. lože</t>
  </si>
  <si>
    <t>338537714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</si>
  <si>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</si>
  <si>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</si>
  <si>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</si>
  <si>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93130150</t>
  </si>
  <si>
    <t>022101011</t>
  </si>
  <si>
    <t>Geodetické práce Geodetické práce v průběhu opravy</t>
  </si>
  <si>
    <t>1740925938</t>
  </si>
  <si>
    <t>022101021</t>
  </si>
  <si>
    <t>Geodetické práce Geodetické práce po ukončení opravy</t>
  </si>
  <si>
    <t>132382648</t>
  </si>
  <si>
    <t>022111001</t>
  </si>
  <si>
    <t>Geodetické práce Kontrola PPK při směrové a výškové úpravě koleje zaměřením APK trať jednokolejná</t>
  </si>
  <si>
    <t>km</t>
  </si>
  <si>
    <t>-1565633031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</si>
  <si>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</si>
  <si>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0,25*4+0,4*2+0,65*2</t>
  </si>
  <si>
    <t>022121001</t>
  </si>
  <si>
    <t>Geodetické práce Diagnostika technické infrastruktury Vytýčení trasy inženýrských sítí</t>
  </si>
  <si>
    <t>ks</t>
  </si>
  <si>
    <t>-1946900749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</si>
  <si>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</si>
  <si>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024101401</t>
  </si>
  <si>
    <t>Inženýrská činnost koordinační a kompletační činnost</t>
  </si>
  <si>
    <t>-1631115106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</si>
  <si>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</si>
  <si>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</si>
  <si>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-465008526</t>
  </si>
  <si>
    <t>033131001</t>
  </si>
  <si>
    <t>Provozní vlivy Organizační zajištění prací při zřizování a udržování BK kolejí a výhybek</t>
  </si>
  <si>
    <t>893459747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</si>
  <si>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</si>
  <si>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250+2*50</t>
  </si>
  <si>
    <t>034111001</t>
  </si>
  <si>
    <t>Další náklady na pracovníky Zákonné příplatky ke mzdě za práci o sobotách, nedělích a státem uznaných svátcích</t>
  </si>
  <si>
    <t>Kč/hod</t>
  </si>
  <si>
    <t>536196338</t>
  </si>
  <si>
    <t>4*6*10</t>
  </si>
  <si>
    <t>SO 06 - Materiál dodávaný SŽ</t>
  </si>
  <si>
    <t>5956213040</t>
  </si>
  <si>
    <t>Pražec betonový příčný vystrojený  užitý SB6</t>
  </si>
  <si>
    <t>238004460</t>
  </si>
  <si>
    <t>5957201010</t>
  </si>
  <si>
    <t>Kolejnice užité tv. S49</t>
  </si>
  <si>
    <t>-1383481464</t>
  </si>
  <si>
    <t>4*120</t>
  </si>
  <si>
    <t>5958134025</t>
  </si>
  <si>
    <t>Součásti upevňovací svěrka ŽS 4</t>
  </si>
  <si>
    <t>1625524871</t>
  </si>
  <si>
    <t>380*4</t>
  </si>
  <si>
    <t>5958134044</t>
  </si>
  <si>
    <t>Součásti upevňovací šroub svěrkový RS 1 (M24x80)</t>
  </si>
  <si>
    <t>-1378828336</t>
  </si>
  <si>
    <t>5958134115</t>
  </si>
  <si>
    <t>Součásti upevňovací matice M24</t>
  </si>
  <si>
    <t>1373620316</t>
  </si>
  <si>
    <t>5958158005</t>
  </si>
  <si>
    <t>Podložka pryžová pod patu kolejnice S49  183/126/6</t>
  </si>
  <si>
    <t>1602670976</t>
  </si>
  <si>
    <t>380*2</t>
  </si>
  <si>
    <t>5958134040</t>
  </si>
  <si>
    <t>Součásti upevňovací kroužek pružný dvojitý Fe 6</t>
  </si>
  <si>
    <t>750601593</t>
  </si>
  <si>
    <t>SO 01 - železniční svršek</t>
  </si>
  <si>
    <t>5955101005</t>
  </si>
  <si>
    <t>Kamenivo drcené štěrk frakce 31,5/63 třídy min. BII</t>
  </si>
  <si>
    <t>1621386145</t>
  </si>
  <si>
    <t>250*1,67</t>
  </si>
  <si>
    <t>86827669</t>
  </si>
  <si>
    <t>-1256721433</t>
  </si>
  <si>
    <t>5955101030</t>
  </si>
  <si>
    <t>Kamenivo drcené drť frakce 8/16</t>
  </si>
  <si>
    <t>1026914566</t>
  </si>
  <si>
    <t>5*0,5*0,5*1,8</t>
  </si>
  <si>
    <t>5962119020</t>
  </si>
  <si>
    <t>Zajištění PPK štítek konzolové a hřebové značky</t>
  </si>
  <si>
    <t>1690936797</t>
  </si>
  <si>
    <t>5962119025</t>
  </si>
  <si>
    <t>Zajištění PPK betonový sloupek pro konzolovou značku</t>
  </si>
  <si>
    <t>868797689</t>
  </si>
  <si>
    <t>5962119000</t>
  </si>
  <si>
    <t>Zajištění PPK sloupek zajišťovací značka</t>
  </si>
  <si>
    <t>1549686710</t>
  </si>
  <si>
    <t>5905065010</t>
  </si>
  <si>
    <t>Samostatná úprava vrstvy kolejového lože pod ložnou plochou pražců v koleji</t>
  </si>
  <si>
    <t>329117873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</si>
  <si>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</si>
  <si>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0,25*1000*3,5</t>
  </si>
  <si>
    <t>5905085040</t>
  </si>
  <si>
    <t>Souvislé čištění KL strojně koleje pražce betonové rozdělení "c"</t>
  </si>
  <si>
    <t>-1158097852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</si>
  <si>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</si>
  <si>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5905105030</t>
  </si>
  <si>
    <t>Doplnění KL kamenivem souvisle strojně v koleji</t>
  </si>
  <si>
    <t>676337594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</si>
  <si>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</si>
  <si>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5906130380</t>
  </si>
  <si>
    <t>Montáž kolejového roštu v ose koleje pražce betonové vystrojené tv. S49 rozdělení "c"</t>
  </si>
  <si>
    <t>-1912389008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</si>
  <si>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</si>
  <si>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5906135220</t>
  </si>
  <si>
    <t>Demontáž kolejového roštu koleje na úložišti pražce betonové tv. T nebo A rozdělení "c"</t>
  </si>
  <si>
    <t>-360663608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</si>
  <si>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</si>
  <si>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5907050120</t>
  </si>
  <si>
    <t>Dělení kolejnic kyslíkem tv. S49</t>
  </si>
  <si>
    <t>495264641</t>
  </si>
  <si>
    <t>Dělení kolejnic kyslíkem tv. S49. Poznámka: 1. V cenách jsou započteny náklady na manipulaci podložení, označení a provedení řezu kolejnice.</t>
  </si>
  <si>
    <t>5908056010</t>
  </si>
  <si>
    <t>Příplatek za kompletaci na úložišti ŽS4</t>
  </si>
  <si>
    <t>-37402055</t>
  </si>
  <si>
    <t>Příplatek za kompletaci na úložišti ŽS4. Poznámka: 1. V cenách jsou započteny i náklady na ošetření závitů antikorozním přípravkem, kompletaci nových nebo užitých součástí a případnou manipulaci.</t>
  </si>
  <si>
    <t>5909030020</t>
  </si>
  <si>
    <t>Následná úprava GPK koleje směrové a výškové uspořádání pražce betonové</t>
  </si>
  <si>
    <t>-1040050489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</si>
  <si>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</si>
  <si>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0,250+0,4</t>
  </si>
  <si>
    <t>5909032020</t>
  </si>
  <si>
    <t>Přesná úprava GPK koleje směrové a výškové uspořádání pražce betonové</t>
  </si>
  <si>
    <t>166322707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</si>
  <si>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</si>
  <si>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5910010030</t>
  </si>
  <si>
    <t>Odtavovací stykové svařování kolejnic užitých ve stabilní svařovně vstupní délky do 10 m tv. S49</t>
  </si>
  <si>
    <t>-922955495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</si>
  <si>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</si>
  <si>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5910010130</t>
  </si>
  <si>
    <t>Odtavovací stykové svařování kolejnic užitých ve stabilní svařovně vstupní délky přes 10 m tv. S49</t>
  </si>
  <si>
    <t>2144998919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</si>
  <si>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</si>
  <si>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3*125</t>
  </si>
  <si>
    <t>5910020130</t>
  </si>
  <si>
    <t>Svařování kolejnic termitem plný předehřev standardní spára svar jednotlivý tv. S49</t>
  </si>
  <si>
    <t>svar</t>
  </si>
  <si>
    <t>246794295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</si>
  <si>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</si>
  <si>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</si>
  <si>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</si>
  <si>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154346540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</si>
  <si>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</si>
  <si>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5910040310</t>
  </si>
  <si>
    <t>Umožnění volné dilatace kolejnice demontáž upevňovadel s osazením kluzných podložek rozdělení pražců "c"</t>
  </si>
  <si>
    <t>-668808453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</si>
  <si>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</si>
  <si>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(250+50+50)*2</t>
  </si>
  <si>
    <t>5910040410</t>
  </si>
  <si>
    <t>Umožnění volné dilatace kolejnice montáž upevňovadel s odstraněním kluzných podložek rozdělení pražců "c"</t>
  </si>
  <si>
    <t>-1202919697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</si>
  <si>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</si>
  <si>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5912065210</t>
  </si>
  <si>
    <t>Montáž zajišťovací značky včetně sloupku a základu konzolové</t>
  </si>
  <si>
    <t>1945256148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</si>
  <si>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</si>
  <si>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</si>
  <si>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</si>
  <si>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1391488252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</si>
  <si>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</si>
  <si>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5913040030</t>
  </si>
  <si>
    <t>Montáž celopryžové přejezdové konstrukce málo zatížené v koleji část vnější a vnitřní včetně závěrných zídek</t>
  </si>
  <si>
    <t>-575012881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</si>
  <si>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</si>
  <si>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5963101003</t>
  </si>
  <si>
    <t>Přejezd celopryžový pro zatížené komunikace se závěrnou zídkou tv. T</t>
  </si>
  <si>
    <t>-1594059503</t>
  </si>
  <si>
    <t>5958125010</t>
  </si>
  <si>
    <t>Komplety s antikorozní úpravou ŽS 4 (svěrka ŽS4, šroub RS 1, matice M24, podložka Fe6)</t>
  </si>
  <si>
    <t>-738832539</t>
  </si>
  <si>
    <t>9*4</t>
  </si>
  <si>
    <t>5913105010</t>
  </si>
  <si>
    <t>Demontáž zádlažbové přejezdové konstrukce část vnější a vnitřní bez závěrných zídek</t>
  </si>
  <si>
    <t>-270867324</t>
  </si>
  <si>
    <t>Demontáž zádlažbové přejezdové konstrukce část vnější a vnitřní bez závěrných zídek. Poznámka: 1. V cenách jsou započteny náklady na demontáž konstrukce a naložení na dopravní prostředek.</t>
  </si>
  <si>
    <t>5913250010</t>
  </si>
  <si>
    <t>Zřízení konstrukce vozovky asfaltobetonové dle vzorového listu Ž lehké - ložní a obrusná vrstva tloušťky do 12 cm</t>
  </si>
  <si>
    <t>-2096477078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</si>
  <si>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</si>
  <si>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4,8*2*2</t>
  </si>
  <si>
    <t>-198786906</t>
  </si>
  <si>
    <t>4,8*2*2*0,1*1,8</t>
  </si>
  <si>
    <t>5914001160</t>
  </si>
  <si>
    <t>Zřízení gabionu vázaného s oky 100x100 mm o rozměru 1,0x1,0x1,0 m (1,000 m3)</t>
  </si>
  <si>
    <t>1415065267</t>
  </si>
  <si>
    <t>Zřízení gabionu vázaného s oky 100x100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</si>
  <si>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5955101045</t>
  </si>
  <si>
    <t>Lomový kámen tříděný pro rovnaniny</t>
  </si>
  <si>
    <t>-760860596</t>
  </si>
  <si>
    <t>230*0,7</t>
  </si>
  <si>
    <t>33</t>
  </si>
  <si>
    <t>5955101050</t>
  </si>
  <si>
    <t>Lomový kámen netříděný pro zásypy</t>
  </si>
  <si>
    <t>332999088</t>
  </si>
  <si>
    <t>230*1,3</t>
  </si>
  <si>
    <t>34</t>
  </si>
  <si>
    <t>5964102050</t>
  </si>
  <si>
    <t>Gabionový koš kompletní s vázanými oky 100x100 mm 1,00x1,00x1,00 m (1,000 m3)</t>
  </si>
  <si>
    <t>1144228167</t>
  </si>
  <si>
    <t>35</t>
  </si>
  <si>
    <t>5914035520</t>
  </si>
  <si>
    <t>Zřízení otevřených odvodňovacích zařízení silničního žlabu štěrbinový</t>
  </si>
  <si>
    <t>701589863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</si>
  <si>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</si>
  <si>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5*2</t>
  </si>
  <si>
    <t>36</t>
  </si>
  <si>
    <t>5914055010</t>
  </si>
  <si>
    <t>Zřízení krytých odvodňovacích zařízení potrubí trativodu</t>
  </si>
  <si>
    <t>-1194721584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</si>
  <si>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</si>
  <si>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37</t>
  </si>
  <si>
    <t>5914055020</t>
  </si>
  <si>
    <t>Zřízení krytých odvodňovacích zařízení šachty trativodu</t>
  </si>
  <si>
    <t>-2096322582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</si>
  <si>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</si>
  <si>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38</t>
  </si>
  <si>
    <t>5914055030</t>
  </si>
  <si>
    <t>Zřízení krytých odvodňovacích zařízení svodného potrubí</t>
  </si>
  <si>
    <t>19053547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</si>
  <si>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</si>
  <si>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39</t>
  </si>
  <si>
    <t>5964103005</t>
  </si>
  <si>
    <t>Drenážní plastové díly trubka celoperforovaná DN 150 mm</t>
  </si>
  <si>
    <t>542024906</t>
  </si>
  <si>
    <t>40</t>
  </si>
  <si>
    <t>5964104015</t>
  </si>
  <si>
    <t>Kanalizační díly plastové trubka hladká DN 300</t>
  </si>
  <si>
    <t>95210285</t>
  </si>
  <si>
    <t>41</t>
  </si>
  <si>
    <t>5964104150</t>
  </si>
  <si>
    <t>Kanalizační díly plastové Krycí víko šachty plastové pochůzné</t>
  </si>
  <si>
    <t>1079926991</t>
  </si>
  <si>
    <t>42</t>
  </si>
  <si>
    <t>5964104170</t>
  </si>
  <si>
    <t>Kanalizační díly plastové Šachtové dno přímé DN 300 - jeden vtok a výtok</t>
  </si>
  <si>
    <t>1664004136</t>
  </si>
  <si>
    <t>43</t>
  </si>
  <si>
    <t>5964104175</t>
  </si>
  <si>
    <t>Kanalizační díly plastové Prodlužovací trubka šachty DN 300</t>
  </si>
  <si>
    <t>623447220</t>
  </si>
  <si>
    <t>44</t>
  </si>
  <si>
    <t>5964104190</t>
  </si>
  <si>
    <t>Kanalizační díly plastové Záslepka potrubí DN 350</t>
  </si>
  <si>
    <t>-866058462</t>
  </si>
  <si>
    <t>45</t>
  </si>
  <si>
    <t>5964105010</t>
  </si>
  <si>
    <t>Díly pro odvodnění betonové skruž šachtová 1000x1000</t>
  </si>
  <si>
    <t>-1519606595</t>
  </si>
  <si>
    <t>46</t>
  </si>
  <si>
    <t>5964105030</t>
  </si>
  <si>
    <t>Díly pro odvodnění betonové poklop na šachtu 1300/80</t>
  </si>
  <si>
    <t>1536972296</t>
  </si>
  <si>
    <t>47</t>
  </si>
  <si>
    <t>5964127005</t>
  </si>
  <si>
    <t>Odvodňovací žlaby štěrbinové betonové masívní</t>
  </si>
  <si>
    <t>-22246364</t>
  </si>
  <si>
    <t>2*5</t>
  </si>
  <si>
    <t>48</t>
  </si>
  <si>
    <t>5964133005</t>
  </si>
  <si>
    <t>Geotextilie separační</t>
  </si>
  <si>
    <t>-933358641</t>
  </si>
  <si>
    <t>7*0,5*4</t>
  </si>
  <si>
    <t>49</t>
  </si>
  <si>
    <t>5914055050</t>
  </si>
  <si>
    <t>Zřízení krytých odvodňovacích zařízení vsakovací šachty</t>
  </si>
  <si>
    <t>493970312</t>
  </si>
  <si>
    <t>Zřízení krytých odvodňovacích zařízení vsakovací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</si>
  <si>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50</t>
  </si>
  <si>
    <t>571494017</t>
  </si>
  <si>
    <t>230*1,2</t>
  </si>
  <si>
    <t>51</t>
  </si>
  <si>
    <t>5914075430</t>
  </si>
  <si>
    <t>Zřízení konstrukční vrstvy pražcového podloží podle konstrukce typ 6</t>
  </si>
  <si>
    <t>-114506442</t>
  </si>
  <si>
    <t>Zřízení konstrukční vrstvy pražcového podloží podle konstrukce typ 6. Poznámka: 1. V cenách jsou započteny náklady na naložení výzisku na dopravní prostředek. 2. V cenách nejsou obsaženy náklady na dodávku materiálu a odtěžení zeminy.</t>
  </si>
  <si>
    <t>7*3,5</t>
  </si>
  <si>
    <t>52</t>
  </si>
  <si>
    <t>5914120040</t>
  </si>
  <si>
    <t>Demontáž nástupiště úrovňového Tischer oboustranného včetně podložek</t>
  </si>
  <si>
    <t>886838274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</si>
  <si>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</si>
  <si>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53</t>
  </si>
  <si>
    <t>5915005010</t>
  </si>
  <si>
    <t>Hloubení rýh nebo jam na železničním spodku I. třídy</t>
  </si>
  <si>
    <t>-924321435</t>
  </si>
  <si>
    <t>Hloubení rýh nebo jam na železničním spodku I. třídy. Poznámka: 1. V cenách jsou započteny náklady na hloubení a uložení výzisku na terén nebo naložení na dopravní prostředek a uložení na úložišti.</t>
  </si>
  <si>
    <t>54</t>
  </si>
  <si>
    <t>-624813828</t>
  </si>
  <si>
    <t>230*1,3*1,3+6*3,5*0,8</t>
  </si>
  <si>
    <t>55</t>
  </si>
  <si>
    <t>5915015020</t>
  </si>
  <si>
    <t>Svahování zemního tělesa železničního spodku v zářezu</t>
  </si>
  <si>
    <t>-1476401694</t>
  </si>
  <si>
    <t>Svahování zemního tělesa železničního spodku v zářezu. Poznámka: 1. V cenách jsou započteny náklady na svahování železničního tělesa a uložení výzisku na terén nebo naložení na dopravní prostředek.</t>
  </si>
  <si>
    <t>250*2</t>
  </si>
  <si>
    <t>56</t>
  </si>
  <si>
    <t>5999010020</t>
  </si>
  <si>
    <t>Vyjmutí a snesení konstrukcí nebo dílů hmotnosti přes 10 do 20 t</t>
  </si>
  <si>
    <t>66117046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</si>
  <si>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</si>
  <si>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0,250*501,609</t>
  </si>
  <si>
    <t>57</t>
  </si>
  <si>
    <t>Doprava jednosměrná (např. nakupovaného materiálu) mechanizací o nosnosti přes 3,5 t sypanin (kameniva, písku, suti, dlažebních kostek, atd.) do 20 km (odpad + beton)</t>
  </si>
  <si>
    <t>101554331</t>
  </si>
  <si>
    <t>300+26*2,2</t>
  </si>
  <si>
    <t>58</t>
  </si>
  <si>
    <t>9902300300</t>
  </si>
  <si>
    <t>Doprava jednosměrná (např. nakupovaného materiálu) mechanizací o nosnosti přes 3,5 t sypanin (kameniva, písku, suti, dlažebních kostek, atd.) do 30 km (štěrky + kamenivo)</t>
  </si>
  <si>
    <t>-940597796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</si>
  <si>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</si>
  <si>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420+161+299</t>
  </si>
  <si>
    <t>59</t>
  </si>
  <si>
    <t>9902400100</t>
  </si>
  <si>
    <t>Doprava jednosměrná (např. nakupovaného materiálu) mechanizací o nosnosti přes 3,5 t objemnějšího kusového materiálu (prefabrikátů, stožárů, výhybek, rozvaděčů, vybouraných hmot atd.) do 10 km (vytržená kolejová pole a vTishery)</t>
  </si>
  <si>
    <t>-593981357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</si>
  <si>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</si>
  <si>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125,402+100*2*0,15+100*2*0,05</t>
  </si>
  <si>
    <t>9902400500</t>
  </si>
  <si>
    <t>Doprava jednosměrná (např. nakupovaného materiálu) mechanizací o nosnosti přes 3,5 t objemnějšího kusového materiálu (prefabrikátů, stožárů, výhybek, rozvaděčů, vybouraných hmot atd.) do 60 km (pražce sb6 + regenerované kolejnice)</t>
  </si>
  <si>
    <t>1613764472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</si>
  <si>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</si>
  <si>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380*0,275+500*0,049</t>
  </si>
  <si>
    <t>61</t>
  </si>
  <si>
    <t>9902900200</t>
  </si>
  <si>
    <t>Naložení objemnějšího kusového materiálu, vybouraných hmot (pražce sb6 a regenerované kolejnice)</t>
  </si>
  <si>
    <t>-656591003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</si>
  <si>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</si>
  <si>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62</t>
  </si>
  <si>
    <t>9903200100</t>
  </si>
  <si>
    <t>Přeprava mechanizace na místo prováděných prací o hmotnosti přes 12 t přes 50 do 100 km (ASP 2x, UK, čistička, Pušl 2x)</t>
  </si>
  <si>
    <t>-572752646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</si>
  <si>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</si>
  <si>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63</t>
  </si>
  <si>
    <t>-1523229084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</si>
</sst>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89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01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8"/>
      <c r="BE5" s="198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202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8"/>
      <c r="BE6" s="199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9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99"/>
      <c r="BS8" s="15" t="s">
        <v>6</v>
      </c>
    </row>
    <row r="9" spans="1:74" s="1" customFormat="1" ht="14.45" customHeight="1">
      <c r="B9" s="18"/>
      <c r="AR9" s="18"/>
      <c r="BE9" s="199"/>
      <c r="BS9" s="15" t="s">
        <v>6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199"/>
      <c r="BS10" s="15" t="s">
        <v>6</v>
      </c>
    </row>
    <row r="11" spans="1:74" s="1" customFormat="1" ht="18.399999999999999" customHeight="1">
      <c r="B11" s="18"/>
      <c r="E11" s="23" t="s">
        <v>21</v>
      </c>
      <c r="AK11" s="25" t="s">
        <v>25</v>
      </c>
      <c r="AN11" s="23" t="s">
        <v>1</v>
      </c>
      <c r="AR11" s="18"/>
      <c r="BE11" s="199"/>
      <c r="BS11" s="15" t="s">
        <v>6</v>
      </c>
    </row>
    <row r="12" spans="1:74" s="1" customFormat="1" ht="6.95" customHeight="1">
      <c r="B12" s="18"/>
      <c r="AR12" s="18"/>
      <c r="BE12" s="199"/>
      <c r="BS12" s="15" t="s">
        <v>6</v>
      </c>
    </row>
    <row r="13" spans="1:74" s="1" customFormat="1" ht="12" customHeight="1">
      <c r="B13" s="18"/>
      <c r="D13" s="25" t="s">
        <v>26</v>
      </c>
      <c r="AK13" s="25" t="s">
        <v>24</v>
      </c>
      <c r="AN13" s="27" t="s">
        <v>27</v>
      </c>
      <c r="AR13" s="18"/>
      <c r="BE13" s="199"/>
      <c r="BS13" s="15" t="s">
        <v>6</v>
      </c>
    </row>
    <row r="14" spans="1:74" ht="12.75">
      <c r="B14" s="18"/>
      <c r="E14" s="203" t="s">
        <v>27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5" t="s">
        <v>25</v>
      </c>
      <c r="AN14" s="27" t="s">
        <v>27</v>
      </c>
      <c r="AR14" s="18"/>
      <c r="BE14" s="199"/>
      <c r="BS14" s="15" t="s">
        <v>6</v>
      </c>
    </row>
    <row r="15" spans="1:74" s="1" customFormat="1" ht="6.95" customHeight="1">
      <c r="B15" s="18"/>
      <c r="AR15" s="18"/>
      <c r="BE15" s="199"/>
      <c r="BS15" s="15" t="s">
        <v>3</v>
      </c>
    </row>
    <row r="16" spans="1:74" s="1" customFormat="1" ht="12" customHeight="1">
      <c r="B16" s="18"/>
      <c r="D16" s="25" t="s">
        <v>28</v>
      </c>
      <c r="AK16" s="25" t="s">
        <v>24</v>
      </c>
      <c r="AN16" s="23" t="s">
        <v>1</v>
      </c>
      <c r="AR16" s="18"/>
      <c r="BE16" s="199"/>
      <c r="BS16" s="15" t="s">
        <v>3</v>
      </c>
    </row>
    <row r="17" spans="1:71" s="1" customFormat="1" ht="18.399999999999999" customHeight="1">
      <c r="B17" s="18"/>
      <c r="E17" s="23" t="s">
        <v>21</v>
      </c>
      <c r="AK17" s="25" t="s">
        <v>25</v>
      </c>
      <c r="AN17" s="23" t="s">
        <v>1</v>
      </c>
      <c r="AR17" s="18"/>
      <c r="BE17" s="199"/>
      <c r="BS17" s="15" t="s">
        <v>29</v>
      </c>
    </row>
    <row r="18" spans="1:71" s="1" customFormat="1" ht="6.95" customHeight="1">
      <c r="B18" s="18"/>
      <c r="AR18" s="18"/>
      <c r="BE18" s="199"/>
      <c r="BS18" s="15" t="s">
        <v>6</v>
      </c>
    </row>
    <row r="19" spans="1:71" s="1" customFormat="1" ht="12" customHeight="1">
      <c r="B19" s="18"/>
      <c r="D19" s="25" t="s">
        <v>30</v>
      </c>
      <c r="AK19" s="25" t="s">
        <v>24</v>
      </c>
      <c r="AN19" s="23" t="s">
        <v>1</v>
      </c>
      <c r="AR19" s="18"/>
      <c r="BE19" s="199"/>
      <c r="BS19" s="15" t="s">
        <v>6</v>
      </c>
    </row>
    <row r="20" spans="1:71" s="1" customFormat="1" ht="18.399999999999999" customHeight="1">
      <c r="B20" s="18"/>
      <c r="E20" s="23" t="s">
        <v>21</v>
      </c>
      <c r="AK20" s="25" t="s">
        <v>25</v>
      </c>
      <c r="AN20" s="23" t="s">
        <v>1</v>
      </c>
      <c r="AR20" s="18"/>
      <c r="BE20" s="199"/>
      <c r="BS20" s="15" t="s">
        <v>29</v>
      </c>
    </row>
    <row r="21" spans="1:71" s="1" customFormat="1" ht="6.95" customHeight="1">
      <c r="B21" s="18"/>
      <c r="AR21" s="18"/>
      <c r="BE21" s="199"/>
    </row>
    <row r="22" spans="1:71" s="1" customFormat="1" ht="12" customHeight="1">
      <c r="B22" s="18"/>
      <c r="D22" s="25" t="s">
        <v>31</v>
      </c>
      <c r="AR22" s="18"/>
      <c r="BE22" s="199"/>
    </row>
    <row r="23" spans="1:71" s="1" customFormat="1" ht="16.5" customHeight="1">
      <c r="B23" s="18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8"/>
      <c r="BE23" s="199"/>
    </row>
    <row r="24" spans="1:71" s="1" customFormat="1" ht="6.95" customHeight="1">
      <c r="B24" s="18"/>
      <c r="AR24" s="18"/>
      <c r="BE24" s="199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9"/>
    </row>
    <row r="26" spans="1:71" s="2" customFormat="1" ht="25.9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6">
        <f>ROUND(AG94,2)</f>
        <v>231704</v>
      </c>
      <c r="AL26" s="207"/>
      <c r="AM26" s="207"/>
      <c r="AN26" s="207"/>
      <c r="AO26" s="207"/>
      <c r="AP26" s="30"/>
      <c r="AQ26" s="30"/>
      <c r="AR26" s="31"/>
      <c r="BE26" s="199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9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8" t="s">
        <v>33</v>
      </c>
      <c r="M28" s="208"/>
      <c r="N28" s="208"/>
      <c r="O28" s="208"/>
      <c r="P28" s="208"/>
      <c r="Q28" s="30"/>
      <c r="R28" s="30"/>
      <c r="S28" s="30"/>
      <c r="T28" s="30"/>
      <c r="U28" s="30"/>
      <c r="V28" s="30"/>
      <c r="W28" s="208" t="s">
        <v>34</v>
      </c>
      <c r="X28" s="208"/>
      <c r="Y28" s="208"/>
      <c r="Z28" s="208"/>
      <c r="AA28" s="208"/>
      <c r="AB28" s="208"/>
      <c r="AC28" s="208"/>
      <c r="AD28" s="208"/>
      <c r="AE28" s="208"/>
      <c r="AF28" s="30"/>
      <c r="AG28" s="30"/>
      <c r="AH28" s="30"/>
      <c r="AI28" s="30"/>
      <c r="AJ28" s="30"/>
      <c r="AK28" s="208" t="s">
        <v>35</v>
      </c>
      <c r="AL28" s="208"/>
      <c r="AM28" s="208"/>
      <c r="AN28" s="208"/>
      <c r="AO28" s="208"/>
      <c r="AP28" s="30"/>
      <c r="AQ28" s="30"/>
      <c r="AR28" s="31"/>
      <c r="BE28" s="199"/>
    </row>
    <row r="29" spans="1:71" s="3" customFormat="1" ht="14.45" customHeight="1">
      <c r="B29" s="35"/>
      <c r="D29" s="25" t="s">
        <v>36</v>
      </c>
      <c r="F29" s="25" t="s">
        <v>37</v>
      </c>
      <c r="L29" s="193">
        <v>0.21</v>
      </c>
      <c r="M29" s="192"/>
      <c r="N29" s="192"/>
      <c r="O29" s="192"/>
      <c r="P29" s="192"/>
      <c r="W29" s="191">
        <f>ROUND(AZ94, 2)</f>
        <v>231704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48657.84</v>
      </c>
      <c r="AL29" s="192"/>
      <c r="AM29" s="192"/>
      <c r="AN29" s="192"/>
      <c r="AO29" s="192"/>
      <c r="AR29" s="35"/>
      <c r="BE29" s="200"/>
    </row>
    <row r="30" spans="1:71" s="3" customFormat="1" ht="14.45" customHeight="1">
      <c r="B30" s="35"/>
      <c r="F30" s="25" t="s">
        <v>38</v>
      </c>
      <c r="L30" s="193">
        <v>0.15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5"/>
      <c r="BE30" s="200"/>
    </row>
    <row r="31" spans="1:71" s="3" customFormat="1" ht="14.45" hidden="1" customHeight="1">
      <c r="B31" s="35"/>
      <c r="F31" s="25" t="s">
        <v>39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5"/>
      <c r="BE31" s="200"/>
    </row>
    <row r="32" spans="1:71" s="3" customFormat="1" ht="14.45" hidden="1" customHeight="1">
      <c r="B32" s="35"/>
      <c r="F32" s="25" t="s">
        <v>40</v>
      </c>
      <c r="L32" s="193">
        <v>0.15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5"/>
      <c r="BE32" s="200"/>
    </row>
    <row r="33" spans="1:57" s="3" customFormat="1" ht="14.45" hidden="1" customHeight="1">
      <c r="B33" s="35"/>
      <c r="F33" s="25" t="s">
        <v>41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5"/>
      <c r="BE33" s="200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9"/>
    </row>
    <row r="35" spans="1:57" s="2" customFormat="1" ht="25.9" customHeight="1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197" t="s">
        <v>44</v>
      </c>
      <c r="Y35" s="195"/>
      <c r="Z35" s="195"/>
      <c r="AA35" s="195"/>
      <c r="AB35" s="195"/>
      <c r="AC35" s="38"/>
      <c r="AD35" s="38"/>
      <c r="AE35" s="38"/>
      <c r="AF35" s="38"/>
      <c r="AG35" s="38"/>
      <c r="AH35" s="38"/>
      <c r="AI35" s="38"/>
      <c r="AJ35" s="38"/>
      <c r="AK35" s="194">
        <f>SUM(AK26:AK33)</f>
        <v>280361.83999999997</v>
      </c>
      <c r="AL35" s="195"/>
      <c r="AM35" s="195"/>
      <c r="AN35" s="195"/>
      <c r="AO35" s="196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47</v>
      </c>
      <c r="AI60" s="33"/>
      <c r="AJ60" s="33"/>
      <c r="AK60" s="33"/>
      <c r="AL60" s="33"/>
      <c r="AM60" s="43" t="s">
        <v>48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50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47</v>
      </c>
      <c r="AI75" s="33"/>
      <c r="AJ75" s="33"/>
      <c r="AK75" s="33"/>
      <c r="AL75" s="33"/>
      <c r="AM75" s="43" t="s">
        <v>48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20_015</v>
      </c>
      <c r="AR84" s="49"/>
    </row>
    <row r="85" spans="1:91" s="5" customFormat="1" ht="36.950000000000003" customHeight="1">
      <c r="B85" s="50"/>
      <c r="C85" s="51" t="s">
        <v>16</v>
      </c>
      <c r="L85" s="219" t="str">
        <f>K6</f>
        <v>Oprava nástupišť v obvodu OŘ OLC - Kaple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21" t="str">
        <f>IF(AN8= "","",AN8)</f>
        <v/>
      </c>
      <c r="AN87" s="221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222" t="str">
        <f>IF(E17="","",E17)</f>
        <v xml:space="preserve"> </v>
      </c>
      <c r="AN89" s="223"/>
      <c r="AO89" s="223"/>
      <c r="AP89" s="223"/>
      <c r="AQ89" s="30"/>
      <c r="AR89" s="31"/>
      <c r="AS89" s="224" t="s">
        <v>52</v>
      </c>
      <c r="AT89" s="22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222" t="str">
        <f>IF(E20="","",E20)</f>
        <v xml:space="preserve"> </v>
      </c>
      <c r="AN90" s="223"/>
      <c r="AO90" s="223"/>
      <c r="AP90" s="223"/>
      <c r="AQ90" s="30"/>
      <c r="AR90" s="31"/>
      <c r="AS90" s="226"/>
      <c r="AT90" s="22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6"/>
      <c r="AT91" s="22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4" t="s">
        <v>53</v>
      </c>
      <c r="D92" s="215"/>
      <c r="E92" s="215"/>
      <c r="F92" s="215"/>
      <c r="G92" s="215"/>
      <c r="H92" s="58"/>
      <c r="I92" s="217" t="s">
        <v>54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6" t="s">
        <v>55</v>
      </c>
      <c r="AH92" s="215"/>
      <c r="AI92" s="215"/>
      <c r="AJ92" s="215"/>
      <c r="AK92" s="215"/>
      <c r="AL92" s="215"/>
      <c r="AM92" s="215"/>
      <c r="AN92" s="217" t="s">
        <v>56</v>
      </c>
      <c r="AO92" s="215"/>
      <c r="AP92" s="218"/>
      <c r="AQ92" s="59" t="s">
        <v>57</v>
      </c>
      <c r="AR92" s="31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70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2">
        <f>ROUND(SUM(AG95:AG98),2)</f>
        <v>231704</v>
      </c>
      <c r="AH94" s="212"/>
      <c r="AI94" s="212"/>
      <c r="AJ94" s="212"/>
      <c r="AK94" s="212"/>
      <c r="AL94" s="212"/>
      <c r="AM94" s="212"/>
      <c r="AN94" s="213">
        <f>SUM(AG94,AT94)</f>
        <v>280361.83999999997</v>
      </c>
      <c r="AO94" s="213"/>
      <c r="AP94" s="213"/>
      <c r="AQ94" s="70" t="s">
        <v>1</v>
      </c>
      <c r="AR94" s="66"/>
      <c r="AS94" s="71">
        <f>ROUND(SUM(AS95:AS98),2)</f>
        <v>0</v>
      </c>
      <c r="AT94" s="72">
        <f>ROUND(SUM(AV94:AW94),2)</f>
        <v>48657.84</v>
      </c>
      <c r="AU94" s="73">
        <f>ROUND(SUM(AU95:AU98),5)</f>
        <v>0</v>
      </c>
      <c r="AV94" s="72">
        <f>ROUND(AZ94*L29,2)</f>
        <v>48657.84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ROUND(SUM(AZ95:AZ98),2)</f>
        <v>231704</v>
      </c>
      <c r="BA94" s="72">
        <f>ROUND(SUM(BA95:BA98),2)</f>
        <v>0</v>
      </c>
      <c r="BB94" s="72">
        <f>ROUND(SUM(BB95:BB98),2)</f>
        <v>0</v>
      </c>
      <c r="BC94" s="72">
        <f>ROUND(SUM(BC95:BC98),2)</f>
        <v>0</v>
      </c>
      <c r="BD94" s="74">
        <f>ROUND(SUM(BD95:BD98),2)</f>
        <v>0</v>
      </c>
      <c r="BS94" s="75" t="s">
        <v>71</v>
      </c>
      <c r="BT94" s="75" t="s">
        <v>72</v>
      </c>
      <c r="BU94" s="76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1" s="7" customFormat="1" ht="16.5" customHeight="1">
      <c r="A95" s="77" t="s">
        <v>76</v>
      </c>
      <c r="B95" s="78"/>
      <c r="C95" s="79"/>
      <c r="D95" s="211" t="s">
        <v>77</v>
      </c>
      <c r="E95" s="211"/>
      <c r="F95" s="211"/>
      <c r="G95" s="211"/>
      <c r="H95" s="211"/>
      <c r="I95" s="80"/>
      <c r="J95" s="211" t="s">
        <v>78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'SO 03 - Nástupiště'!J30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81" t="s">
        <v>79</v>
      </c>
      <c r="AR95" s="78"/>
      <c r="AS95" s="82">
        <v>0</v>
      </c>
      <c r="AT95" s="83">
        <f>ROUND(SUM(AV95:AW95),2)</f>
        <v>0</v>
      </c>
      <c r="AU95" s="84">
        <f>'SO 03 - Nástupiště'!P121</f>
        <v>0</v>
      </c>
      <c r="AV95" s="83">
        <f>'SO 03 - Nástupiště'!J33</f>
        <v>0</v>
      </c>
      <c r="AW95" s="83">
        <f>'SO 03 - Nástupiště'!J34</f>
        <v>0</v>
      </c>
      <c r="AX95" s="83">
        <f>'SO 03 - Nástupiště'!J35</f>
        <v>0</v>
      </c>
      <c r="AY95" s="83">
        <f>'SO 03 - Nástupiště'!J36</f>
        <v>0</v>
      </c>
      <c r="AZ95" s="83">
        <f>'SO 03 - Nástupiště'!F33</f>
        <v>0</v>
      </c>
      <c r="BA95" s="83">
        <f>'SO 03 - Nástupiště'!F34</f>
        <v>0</v>
      </c>
      <c r="BB95" s="83">
        <f>'SO 03 - Nástupiště'!F35</f>
        <v>0</v>
      </c>
      <c r="BC95" s="83">
        <f>'SO 03 - Nástupiště'!F36</f>
        <v>0</v>
      </c>
      <c r="BD95" s="85">
        <f>'SO 03 - Nástupiště'!F37</f>
        <v>0</v>
      </c>
      <c r="BT95" s="86" t="s">
        <v>80</v>
      </c>
      <c r="BV95" s="86" t="s">
        <v>74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7" customFormat="1" ht="16.5" customHeight="1">
      <c r="A96" s="77" t="s">
        <v>76</v>
      </c>
      <c r="B96" s="78"/>
      <c r="C96" s="79"/>
      <c r="D96" s="211" t="s">
        <v>83</v>
      </c>
      <c r="E96" s="211"/>
      <c r="F96" s="211"/>
      <c r="G96" s="211"/>
      <c r="H96" s="211"/>
      <c r="I96" s="80"/>
      <c r="J96" s="211" t="s">
        <v>84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9">
        <f>'SO 05 - VON'!J30</f>
        <v>0</v>
      </c>
      <c r="AH96" s="210"/>
      <c r="AI96" s="210"/>
      <c r="AJ96" s="210"/>
      <c r="AK96" s="210"/>
      <c r="AL96" s="210"/>
      <c r="AM96" s="210"/>
      <c r="AN96" s="209">
        <f>SUM(AG96,AT96)</f>
        <v>0</v>
      </c>
      <c r="AO96" s="210"/>
      <c r="AP96" s="210"/>
      <c r="AQ96" s="81" t="s">
        <v>79</v>
      </c>
      <c r="AR96" s="78"/>
      <c r="AS96" s="82">
        <v>0</v>
      </c>
      <c r="AT96" s="83">
        <f>ROUND(SUM(AV96:AW96),2)</f>
        <v>0</v>
      </c>
      <c r="AU96" s="84">
        <f>'SO 05 - VON'!P117</f>
        <v>0</v>
      </c>
      <c r="AV96" s="83">
        <f>'SO 05 - VON'!J33</f>
        <v>0</v>
      </c>
      <c r="AW96" s="83">
        <f>'SO 05 - VON'!J34</f>
        <v>0</v>
      </c>
      <c r="AX96" s="83">
        <f>'SO 05 - VON'!J35</f>
        <v>0</v>
      </c>
      <c r="AY96" s="83">
        <f>'SO 05 - VON'!J36</f>
        <v>0</v>
      </c>
      <c r="AZ96" s="83">
        <f>'SO 05 - VON'!F33</f>
        <v>0</v>
      </c>
      <c r="BA96" s="83">
        <f>'SO 05 - VON'!F34</f>
        <v>0</v>
      </c>
      <c r="BB96" s="83">
        <f>'SO 05 - VON'!F35</f>
        <v>0</v>
      </c>
      <c r="BC96" s="83">
        <f>'SO 05 - VON'!F36</f>
        <v>0</v>
      </c>
      <c r="BD96" s="85">
        <f>'SO 05 - VON'!F37</f>
        <v>0</v>
      </c>
      <c r="BT96" s="86" t="s">
        <v>80</v>
      </c>
      <c r="BV96" s="86" t="s">
        <v>74</v>
      </c>
      <c r="BW96" s="86" t="s">
        <v>85</v>
      </c>
      <c r="BX96" s="86" t="s">
        <v>4</v>
      </c>
      <c r="CL96" s="86" t="s">
        <v>1</v>
      </c>
      <c r="CM96" s="86" t="s">
        <v>82</v>
      </c>
    </row>
    <row r="97" spans="1:91" s="7" customFormat="1" ht="16.5" customHeight="1">
      <c r="A97" s="77" t="s">
        <v>76</v>
      </c>
      <c r="B97" s="78"/>
      <c r="C97" s="79"/>
      <c r="D97" s="211" t="s">
        <v>86</v>
      </c>
      <c r="E97" s="211"/>
      <c r="F97" s="211"/>
      <c r="G97" s="211"/>
      <c r="H97" s="211"/>
      <c r="I97" s="80"/>
      <c r="J97" s="211" t="s">
        <v>87</v>
      </c>
      <c r="K97" s="211"/>
      <c r="L97" s="211"/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09">
        <f>'SO 06 - Materiál dodávaný SŽ'!J30</f>
        <v>231704</v>
      </c>
      <c r="AH97" s="210"/>
      <c r="AI97" s="210"/>
      <c r="AJ97" s="210"/>
      <c r="AK97" s="210"/>
      <c r="AL97" s="210"/>
      <c r="AM97" s="210"/>
      <c r="AN97" s="209">
        <f>SUM(AG97,AT97)</f>
        <v>280361.83999999997</v>
      </c>
      <c r="AO97" s="210"/>
      <c r="AP97" s="210"/>
      <c r="AQ97" s="81" t="s">
        <v>79</v>
      </c>
      <c r="AR97" s="78"/>
      <c r="AS97" s="82">
        <v>0</v>
      </c>
      <c r="AT97" s="83">
        <f>ROUND(SUM(AV97:AW97),2)</f>
        <v>48657.84</v>
      </c>
      <c r="AU97" s="84">
        <f>'SO 06 - Materiál dodávaný SŽ'!P116</f>
        <v>0</v>
      </c>
      <c r="AV97" s="83">
        <f>'SO 06 - Materiál dodávaný SŽ'!J33</f>
        <v>48657.84</v>
      </c>
      <c r="AW97" s="83">
        <f>'SO 06 - Materiál dodávaný SŽ'!J34</f>
        <v>0</v>
      </c>
      <c r="AX97" s="83">
        <f>'SO 06 - Materiál dodávaný SŽ'!J35</f>
        <v>0</v>
      </c>
      <c r="AY97" s="83">
        <f>'SO 06 - Materiál dodávaný SŽ'!J36</f>
        <v>0</v>
      </c>
      <c r="AZ97" s="83">
        <f>'SO 06 - Materiál dodávaný SŽ'!F33</f>
        <v>231704</v>
      </c>
      <c r="BA97" s="83">
        <f>'SO 06 - Materiál dodávaný SŽ'!F34</f>
        <v>0</v>
      </c>
      <c r="BB97" s="83">
        <f>'SO 06 - Materiál dodávaný SŽ'!F35</f>
        <v>0</v>
      </c>
      <c r="BC97" s="83">
        <f>'SO 06 - Materiál dodávaný SŽ'!F36</f>
        <v>0</v>
      </c>
      <c r="BD97" s="85">
        <f>'SO 06 - Materiál dodávaný SŽ'!F37</f>
        <v>0</v>
      </c>
      <c r="BT97" s="86" t="s">
        <v>80</v>
      </c>
      <c r="BV97" s="86" t="s">
        <v>74</v>
      </c>
      <c r="BW97" s="86" t="s">
        <v>88</v>
      </c>
      <c r="BX97" s="86" t="s">
        <v>4</v>
      </c>
      <c r="CL97" s="86" t="s">
        <v>1</v>
      </c>
      <c r="CM97" s="86" t="s">
        <v>82</v>
      </c>
    </row>
    <row r="98" spans="1:91" s="7" customFormat="1" ht="16.5" customHeight="1">
      <c r="A98" s="77" t="s">
        <v>76</v>
      </c>
      <c r="B98" s="78"/>
      <c r="C98" s="79"/>
      <c r="D98" s="211" t="s">
        <v>89</v>
      </c>
      <c r="E98" s="211"/>
      <c r="F98" s="211"/>
      <c r="G98" s="211"/>
      <c r="H98" s="211"/>
      <c r="I98" s="80"/>
      <c r="J98" s="211" t="s">
        <v>90</v>
      </c>
      <c r="K98" s="211"/>
      <c r="L98" s="211"/>
      <c r="M98" s="211"/>
      <c r="N98" s="211"/>
      <c r="O98" s="211"/>
      <c r="P98" s="211"/>
      <c r="Q98" s="211"/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09">
        <f>'SO 01 - železniční svršek'!J30</f>
        <v>0</v>
      </c>
      <c r="AH98" s="210"/>
      <c r="AI98" s="210"/>
      <c r="AJ98" s="210"/>
      <c r="AK98" s="210"/>
      <c r="AL98" s="210"/>
      <c r="AM98" s="210"/>
      <c r="AN98" s="209">
        <f>SUM(AG98,AT98)</f>
        <v>0</v>
      </c>
      <c r="AO98" s="210"/>
      <c r="AP98" s="210"/>
      <c r="AQ98" s="81" t="s">
        <v>79</v>
      </c>
      <c r="AR98" s="78"/>
      <c r="AS98" s="87">
        <v>0</v>
      </c>
      <c r="AT98" s="88">
        <f>ROUND(SUM(AV98:AW98),2)</f>
        <v>0</v>
      </c>
      <c r="AU98" s="89">
        <f>'SO 01 - železniční svršek'!P119</f>
        <v>0</v>
      </c>
      <c r="AV98" s="88">
        <f>'SO 01 - železniční svršek'!J33</f>
        <v>0</v>
      </c>
      <c r="AW98" s="88">
        <f>'SO 01 - železniční svršek'!J34</f>
        <v>0</v>
      </c>
      <c r="AX98" s="88">
        <f>'SO 01 - železniční svršek'!J35</f>
        <v>0</v>
      </c>
      <c r="AY98" s="88">
        <f>'SO 01 - železniční svršek'!J36</f>
        <v>0</v>
      </c>
      <c r="AZ98" s="88">
        <f>'SO 01 - železniční svršek'!F33</f>
        <v>0</v>
      </c>
      <c r="BA98" s="88">
        <f>'SO 01 - železniční svršek'!F34</f>
        <v>0</v>
      </c>
      <c r="BB98" s="88">
        <f>'SO 01 - železniční svršek'!F35</f>
        <v>0</v>
      </c>
      <c r="BC98" s="88">
        <f>'SO 01 - železniční svršek'!F36</f>
        <v>0</v>
      </c>
      <c r="BD98" s="90">
        <f>'SO 01 - železniční svršek'!F37</f>
        <v>0</v>
      </c>
      <c r="BT98" s="86" t="s">
        <v>80</v>
      </c>
      <c r="BV98" s="86" t="s">
        <v>74</v>
      </c>
      <c r="BW98" s="86" t="s">
        <v>91</v>
      </c>
      <c r="BX98" s="86" t="s">
        <v>4</v>
      </c>
      <c r="CL98" s="86" t="s">
        <v>1</v>
      </c>
      <c r="CM98" s="86" t="s">
        <v>82</v>
      </c>
    </row>
    <row r="99" spans="1:91" s="2" customFormat="1" ht="30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1" s="2" customFormat="1" ht="6.95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3 - Nástupiště'!C2" display="/"/>
    <hyperlink ref="A96" location="'SO 05 - VON'!C2" display="/"/>
    <hyperlink ref="A97" location="'SO 06 - Materiál dodávaný SŽ'!C2" display="/"/>
    <hyperlink ref="A98" location="'SO 01 - železniční svršek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Kaple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94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ROUND((SUM(BE121:BE209)),  2)</f>
        <v>0</v>
      </c>
      <c r="G33" s="30"/>
      <c r="H33" s="30"/>
      <c r="I33" s="98">
        <v>0.21</v>
      </c>
      <c r="J33" s="97">
        <f>ROUND(((SUM(BE121:BE209))*I33),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ROUND((SUM(BF121:BF209)),  2)</f>
        <v>0</v>
      </c>
      <c r="G34" s="30"/>
      <c r="H34" s="30"/>
      <c r="I34" s="98">
        <v>0.15</v>
      </c>
      <c r="J34" s="97">
        <f>ROUND(((SUM(BF121:BF209))*I34),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ROUND((SUM(BG121:BG209)),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ROUND((SUM(BH121:BH209)),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ROUND((SUM(BI121:BI209)),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Kaple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03 - Nástupiště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9" customFormat="1" ht="24.95" customHeight="1">
      <c r="B97" s="110"/>
      <c r="D97" s="111" t="s">
        <v>100</v>
      </c>
      <c r="E97" s="112"/>
      <c r="F97" s="112"/>
      <c r="G97" s="112"/>
      <c r="H97" s="112"/>
      <c r="I97" s="112"/>
      <c r="J97" s="113">
        <f>J162</f>
        <v>0</v>
      </c>
      <c r="L97" s="110"/>
    </row>
    <row r="98" spans="1:31" s="10" customFormat="1" ht="19.899999999999999" customHeight="1">
      <c r="B98" s="114"/>
      <c r="D98" s="115" t="s">
        <v>101</v>
      </c>
      <c r="E98" s="116"/>
      <c r="F98" s="116"/>
      <c r="G98" s="116"/>
      <c r="H98" s="116"/>
      <c r="I98" s="116"/>
      <c r="J98" s="117">
        <f>J163</f>
        <v>0</v>
      </c>
      <c r="L98" s="114"/>
    </row>
    <row r="99" spans="1:31" s="10" customFormat="1" ht="19.899999999999999" customHeight="1">
      <c r="B99" s="114"/>
      <c r="D99" s="115" t="s">
        <v>102</v>
      </c>
      <c r="E99" s="116"/>
      <c r="F99" s="116"/>
      <c r="G99" s="116"/>
      <c r="H99" s="116"/>
      <c r="I99" s="116"/>
      <c r="J99" s="117">
        <f>J170</f>
        <v>0</v>
      </c>
      <c r="L99" s="114"/>
    </row>
    <row r="100" spans="1:31" s="10" customFormat="1" ht="19.899999999999999" customHeight="1">
      <c r="B100" s="114"/>
      <c r="D100" s="115" t="s">
        <v>103</v>
      </c>
      <c r="E100" s="116"/>
      <c r="F100" s="116"/>
      <c r="G100" s="116"/>
      <c r="H100" s="116"/>
      <c r="I100" s="116"/>
      <c r="J100" s="117">
        <f>J191</f>
        <v>0</v>
      </c>
      <c r="L100" s="114"/>
    </row>
    <row r="101" spans="1:31" s="9" customFormat="1" ht="24.95" customHeight="1">
      <c r="B101" s="110"/>
      <c r="D101" s="111" t="s">
        <v>104</v>
      </c>
      <c r="E101" s="112"/>
      <c r="F101" s="112"/>
      <c r="G101" s="112"/>
      <c r="H101" s="112"/>
      <c r="I101" s="112"/>
      <c r="J101" s="113">
        <f>J195</f>
        <v>0</v>
      </c>
      <c r="L101" s="110"/>
    </row>
    <row r="102" spans="1:31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19" t="s">
        <v>105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16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29" t="str">
        <f>E7</f>
        <v>Oprava nástupišť v obvodu OŘ OLC - Kaple</v>
      </c>
      <c r="F111" s="230"/>
      <c r="G111" s="230"/>
      <c r="H111" s="2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93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19" t="str">
        <f>E9</f>
        <v>SO 03 - Nástupiště</v>
      </c>
      <c r="F113" s="228"/>
      <c r="G113" s="228"/>
      <c r="H113" s="228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0"/>
      <c r="E115" s="30"/>
      <c r="F115" s="23" t="str">
        <f>F12</f>
        <v xml:space="preserve"> </v>
      </c>
      <c r="G115" s="30"/>
      <c r="H115" s="30"/>
      <c r="I115" s="25" t="s">
        <v>22</v>
      </c>
      <c r="J115" s="53">
        <f>IF(J12="","",J12)</f>
        <v>0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23</v>
      </c>
      <c r="D117" s="30"/>
      <c r="E117" s="30"/>
      <c r="F117" s="23" t="str">
        <f>E15</f>
        <v xml:space="preserve"> </v>
      </c>
      <c r="G117" s="30"/>
      <c r="H117" s="30"/>
      <c r="I117" s="25" t="s">
        <v>28</v>
      </c>
      <c r="J117" s="28" t="str">
        <f>E21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26</v>
      </c>
      <c r="D118" s="30"/>
      <c r="E118" s="30"/>
      <c r="F118" s="23" t="str">
        <f>IF(E18="","",E18)</f>
        <v>Vyplň údaj</v>
      </c>
      <c r="G118" s="30"/>
      <c r="H118" s="30"/>
      <c r="I118" s="25" t="s">
        <v>30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8"/>
      <c r="B120" s="119"/>
      <c r="C120" s="120" t="s">
        <v>106</v>
      </c>
      <c r="D120" s="121" t="s">
        <v>57</v>
      </c>
      <c r="E120" s="121" t="s">
        <v>53</v>
      </c>
      <c r="F120" s="121" t="s">
        <v>54</v>
      </c>
      <c r="G120" s="121" t="s">
        <v>107</v>
      </c>
      <c r="H120" s="121" t="s">
        <v>108</v>
      </c>
      <c r="I120" s="121" t="s">
        <v>109</v>
      </c>
      <c r="J120" s="122" t="s">
        <v>97</v>
      </c>
      <c r="K120" s="123" t="s">
        <v>110</v>
      </c>
      <c r="L120" s="124"/>
      <c r="M120" s="60" t="s">
        <v>1</v>
      </c>
      <c r="N120" s="61" t="s">
        <v>36</v>
      </c>
      <c r="O120" s="61" t="s">
        <v>111</v>
      </c>
      <c r="P120" s="61" t="s">
        <v>112</v>
      </c>
      <c r="Q120" s="61" t="s">
        <v>113</v>
      </c>
      <c r="R120" s="61" t="s">
        <v>114</v>
      </c>
      <c r="S120" s="61" t="s">
        <v>115</v>
      </c>
      <c r="T120" s="62" t="s">
        <v>116</v>
      </c>
      <c r="U120" s="118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</row>
    <row r="121" spans="1:65" s="2" customFormat="1" ht="22.9" customHeight="1">
      <c r="A121" s="30"/>
      <c r="B121" s="31"/>
      <c r="C121" s="67" t="s">
        <v>117</v>
      </c>
      <c r="D121" s="30"/>
      <c r="E121" s="30"/>
      <c r="F121" s="30"/>
      <c r="G121" s="30"/>
      <c r="H121" s="30"/>
      <c r="I121" s="30"/>
      <c r="J121" s="125">
        <f>BK121</f>
        <v>0</v>
      </c>
      <c r="K121" s="30"/>
      <c r="L121" s="31"/>
      <c r="M121" s="63"/>
      <c r="N121" s="54"/>
      <c r="O121" s="64"/>
      <c r="P121" s="126">
        <f>P122+SUM(P123:P162)+P195</f>
        <v>0</v>
      </c>
      <c r="Q121" s="64"/>
      <c r="R121" s="126">
        <f>R122+SUM(R123:R162)+R195</f>
        <v>308.67849999999999</v>
      </c>
      <c r="S121" s="64"/>
      <c r="T121" s="127">
        <f>T122+SUM(T123:T162)+T195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71</v>
      </c>
      <c r="AU121" s="15" t="s">
        <v>99</v>
      </c>
      <c r="BK121" s="128">
        <f>BK122+SUM(BK123:BK162)+BK195</f>
        <v>0</v>
      </c>
    </row>
    <row r="122" spans="1:65" s="2" customFormat="1" ht="14.45" customHeight="1">
      <c r="A122" s="30"/>
      <c r="B122" s="129"/>
      <c r="C122" s="130" t="s">
        <v>80</v>
      </c>
      <c r="D122" s="130" t="s">
        <v>118</v>
      </c>
      <c r="E122" s="131" t="s">
        <v>119</v>
      </c>
      <c r="F122" s="132" t="s">
        <v>120</v>
      </c>
      <c r="G122" s="133" t="s">
        <v>121</v>
      </c>
      <c r="H122" s="134">
        <v>83.97</v>
      </c>
      <c r="I122" s="135"/>
      <c r="J122" s="136">
        <f>ROUND(I122*H122,2)</f>
        <v>0</v>
      </c>
      <c r="K122" s="137"/>
      <c r="L122" s="138"/>
      <c r="M122" s="139" t="s">
        <v>1</v>
      </c>
      <c r="N122" s="140" t="s">
        <v>37</v>
      </c>
      <c r="O122" s="56"/>
      <c r="P122" s="141">
        <f>O122*H122</f>
        <v>0</v>
      </c>
      <c r="Q122" s="141">
        <v>1</v>
      </c>
      <c r="R122" s="141">
        <f>Q122*H122</f>
        <v>83.97</v>
      </c>
      <c r="S122" s="141">
        <v>0</v>
      </c>
      <c r="T122" s="142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3" t="s">
        <v>122</v>
      </c>
      <c r="AT122" s="143" t="s">
        <v>118</v>
      </c>
      <c r="AU122" s="143" t="s">
        <v>72</v>
      </c>
      <c r="AY122" s="15" t="s">
        <v>123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5" t="s">
        <v>80</v>
      </c>
      <c r="BK122" s="144">
        <f>ROUND(I122*H122,2)</f>
        <v>0</v>
      </c>
      <c r="BL122" s="15" t="s">
        <v>124</v>
      </c>
      <c r="BM122" s="143" t="s">
        <v>125</v>
      </c>
    </row>
    <row r="123" spans="1:65" s="2" customFormat="1">
      <c r="A123" s="30"/>
      <c r="B123" s="31"/>
      <c r="C123" s="30"/>
      <c r="D123" s="145" t="s">
        <v>126</v>
      </c>
      <c r="E123" s="30"/>
      <c r="F123" s="146" t="s">
        <v>120</v>
      </c>
      <c r="G123" s="30"/>
      <c r="H123" s="30"/>
      <c r="I123" s="147"/>
      <c r="J123" s="30"/>
      <c r="K123" s="30"/>
      <c r="L123" s="31"/>
      <c r="M123" s="148"/>
      <c r="N123" s="149"/>
      <c r="O123" s="56"/>
      <c r="P123" s="56"/>
      <c r="Q123" s="56"/>
      <c r="R123" s="56"/>
      <c r="S123" s="56"/>
      <c r="T123" s="57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126</v>
      </c>
      <c r="AU123" s="15" t="s">
        <v>72</v>
      </c>
    </row>
    <row r="124" spans="1:65" s="12" customFormat="1">
      <c r="B124" s="150"/>
      <c r="D124" s="145" t="s">
        <v>127</v>
      </c>
      <c r="E124" s="151" t="s">
        <v>1</v>
      </c>
      <c r="F124" s="152" t="s">
        <v>128</v>
      </c>
      <c r="H124" s="153">
        <v>83.97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1" t="s">
        <v>127</v>
      </c>
      <c r="AU124" s="151" t="s">
        <v>72</v>
      </c>
      <c r="AV124" s="12" t="s">
        <v>82</v>
      </c>
      <c r="AW124" s="12" t="s">
        <v>29</v>
      </c>
      <c r="AX124" s="12" t="s">
        <v>80</v>
      </c>
      <c r="AY124" s="151" t="s">
        <v>123</v>
      </c>
    </row>
    <row r="125" spans="1:65" s="2" customFormat="1" ht="14.45" customHeight="1">
      <c r="A125" s="30"/>
      <c r="B125" s="129"/>
      <c r="C125" s="130" t="s">
        <v>82</v>
      </c>
      <c r="D125" s="130" t="s">
        <v>118</v>
      </c>
      <c r="E125" s="131" t="s">
        <v>129</v>
      </c>
      <c r="F125" s="132" t="s">
        <v>130</v>
      </c>
      <c r="G125" s="133" t="s">
        <v>131</v>
      </c>
      <c r="H125" s="134">
        <v>30</v>
      </c>
      <c r="I125" s="135"/>
      <c r="J125" s="136">
        <f>ROUND(I125*H125,2)</f>
        <v>0</v>
      </c>
      <c r="K125" s="137"/>
      <c r="L125" s="138"/>
      <c r="M125" s="139" t="s">
        <v>1</v>
      </c>
      <c r="N125" s="140" t="s">
        <v>37</v>
      </c>
      <c r="O125" s="56"/>
      <c r="P125" s="141">
        <f>O125*H125</f>
        <v>0</v>
      </c>
      <c r="Q125" s="141">
        <v>1.4379999999999999</v>
      </c>
      <c r="R125" s="141">
        <f>Q125*H125</f>
        <v>43.14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122</v>
      </c>
      <c r="AT125" s="143" t="s">
        <v>118</v>
      </c>
      <c r="AU125" s="143" t="s">
        <v>72</v>
      </c>
      <c r="AY125" s="15" t="s">
        <v>123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0</v>
      </c>
      <c r="BL125" s="15" t="s">
        <v>124</v>
      </c>
      <c r="BM125" s="143" t="s">
        <v>132</v>
      </c>
    </row>
    <row r="126" spans="1:65" s="2" customFormat="1">
      <c r="A126" s="30"/>
      <c r="B126" s="31"/>
      <c r="C126" s="30"/>
      <c r="D126" s="145" t="s">
        <v>126</v>
      </c>
      <c r="E126" s="30"/>
      <c r="F126" s="146" t="s">
        <v>130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126</v>
      </c>
      <c r="AU126" s="15" t="s">
        <v>72</v>
      </c>
    </row>
    <row r="127" spans="1:65" s="12" customFormat="1">
      <c r="B127" s="150"/>
      <c r="D127" s="145" t="s">
        <v>127</v>
      </c>
      <c r="E127" s="151" t="s">
        <v>1</v>
      </c>
      <c r="F127" s="152" t="s">
        <v>133</v>
      </c>
      <c r="H127" s="153">
        <v>30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1" t="s">
        <v>127</v>
      </c>
      <c r="AU127" s="151" t="s">
        <v>72</v>
      </c>
      <c r="AV127" s="12" t="s">
        <v>82</v>
      </c>
      <c r="AW127" s="12" t="s">
        <v>29</v>
      </c>
      <c r="AX127" s="12" t="s">
        <v>80</v>
      </c>
      <c r="AY127" s="151" t="s">
        <v>123</v>
      </c>
    </row>
    <row r="128" spans="1:65" s="2" customFormat="1" ht="14.45" customHeight="1">
      <c r="A128" s="30"/>
      <c r="B128" s="129"/>
      <c r="C128" s="130" t="s">
        <v>134</v>
      </c>
      <c r="D128" s="130" t="s">
        <v>118</v>
      </c>
      <c r="E128" s="131" t="s">
        <v>135</v>
      </c>
      <c r="F128" s="132" t="s">
        <v>136</v>
      </c>
      <c r="G128" s="133" t="s">
        <v>121</v>
      </c>
      <c r="H128" s="134">
        <v>17.190000000000001</v>
      </c>
      <c r="I128" s="135"/>
      <c r="J128" s="136">
        <f>ROUND(I128*H128,2)</f>
        <v>0</v>
      </c>
      <c r="K128" s="137"/>
      <c r="L128" s="138"/>
      <c r="M128" s="139" t="s">
        <v>1</v>
      </c>
      <c r="N128" s="140" t="s">
        <v>37</v>
      </c>
      <c r="O128" s="56"/>
      <c r="P128" s="141">
        <f>O128*H128</f>
        <v>0</v>
      </c>
      <c r="Q128" s="141">
        <v>1</v>
      </c>
      <c r="R128" s="141">
        <f>Q128*H128</f>
        <v>17.190000000000001</v>
      </c>
      <c r="S128" s="141">
        <v>0</v>
      </c>
      <c r="T128" s="14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3" t="s">
        <v>122</v>
      </c>
      <c r="AT128" s="143" t="s">
        <v>118</v>
      </c>
      <c r="AU128" s="143" t="s">
        <v>72</v>
      </c>
      <c r="AY128" s="15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5" t="s">
        <v>80</v>
      </c>
      <c r="BK128" s="144">
        <f>ROUND(I128*H128,2)</f>
        <v>0</v>
      </c>
      <c r="BL128" s="15" t="s">
        <v>124</v>
      </c>
      <c r="BM128" s="143" t="s">
        <v>137</v>
      </c>
    </row>
    <row r="129" spans="1:65" s="2" customFormat="1">
      <c r="A129" s="30"/>
      <c r="B129" s="31"/>
      <c r="C129" s="30"/>
      <c r="D129" s="145" t="s">
        <v>126</v>
      </c>
      <c r="E129" s="30"/>
      <c r="F129" s="146" t="s">
        <v>136</v>
      </c>
      <c r="G129" s="30"/>
      <c r="H129" s="30"/>
      <c r="I129" s="147"/>
      <c r="J129" s="30"/>
      <c r="K129" s="30"/>
      <c r="L129" s="31"/>
      <c r="M129" s="148"/>
      <c r="N129" s="149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5" t="s">
        <v>126</v>
      </c>
      <c r="AU129" s="15" t="s">
        <v>72</v>
      </c>
    </row>
    <row r="130" spans="1:65" s="12" customFormat="1">
      <c r="B130" s="150"/>
      <c r="D130" s="145" t="s">
        <v>127</v>
      </c>
      <c r="E130" s="151" t="s">
        <v>1</v>
      </c>
      <c r="F130" s="152" t="s">
        <v>138</v>
      </c>
      <c r="H130" s="153">
        <v>17.190000000000001</v>
      </c>
      <c r="I130" s="154"/>
      <c r="L130" s="150"/>
      <c r="M130" s="155"/>
      <c r="N130" s="156"/>
      <c r="O130" s="156"/>
      <c r="P130" s="156"/>
      <c r="Q130" s="156"/>
      <c r="R130" s="156"/>
      <c r="S130" s="156"/>
      <c r="T130" s="157"/>
      <c r="AT130" s="151" t="s">
        <v>127</v>
      </c>
      <c r="AU130" s="151" t="s">
        <v>72</v>
      </c>
      <c r="AV130" s="12" t="s">
        <v>82</v>
      </c>
      <c r="AW130" s="12" t="s">
        <v>29</v>
      </c>
      <c r="AX130" s="12" t="s">
        <v>80</v>
      </c>
      <c r="AY130" s="151" t="s">
        <v>123</v>
      </c>
    </row>
    <row r="131" spans="1:65" s="2" customFormat="1" ht="14.45" customHeight="1">
      <c r="A131" s="30"/>
      <c r="B131" s="129"/>
      <c r="C131" s="130" t="s">
        <v>124</v>
      </c>
      <c r="D131" s="130" t="s">
        <v>118</v>
      </c>
      <c r="E131" s="131" t="s">
        <v>139</v>
      </c>
      <c r="F131" s="132" t="s">
        <v>140</v>
      </c>
      <c r="G131" s="133" t="s">
        <v>131</v>
      </c>
      <c r="H131" s="134">
        <v>2</v>
      </c>
      <c r="I131" s="135"/>
      <c r="J131" s="136">
        <f>ROUND(I131*H131,2)</f>
        <v>0</v>
      </c>
      <c r="K131" s="137"/>
      <c r="L131" s="138"/>
      <c r="M131" s="139" t="s">
        <v>1</v>
      </c>
      <c r="N131" s="140" t="s">
        <v>37</v>
      </c>
      <c r="O131" s="56"/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3" t="s">
        <v>122</v>
      </c>
      <c r="AT131" s="143" t="s">
        <v>118</v>
      </c>
      <c r="AU131" s="143" t="s">
        <v>72</v>
      </c>
      <c r="AY131" s="15" t="s">
        <v>123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5" t="s">
        <v>80</v>
      </c>
      <c r="BK131" s="144">
        <f>ROUND(I131*H131,2)</f>
        <v>0</v>
      </c>
      <c r="BL131" s="15" t="s">
        <v>124</v>
      </c>
      <c r="BM131" s="143" t="s">
        <v>141</v>
      </c>
    </row>
    <row r="132" spans="1:65" s="2" customFormat="1">
      <c r="A132" s="30"/>
      <c r="B132" s="31"/>
      <c r="C132" s="30"/>
      <c r="D132" s="145" t="s">
        <v>126</v>
      </c>
      <c r="E132" s="30"/>
      <c r="F132" s="146" t="s">
        <v>140</v>
      </c>
      <c r="G132" s="30"/>
      <c r="H132" s="30"/>
      <c r="I132" s="147"/>
      <c r="J132" s="30"/>
      <c r="K132" s="30"/>
      <c r="L132" s="31"/>
      <c r="M132" s="148"/>
      <c r="N132" s="149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126</v>
      </c>
      <c r="AU132" s="15" t="s">
        <v>72</v>
      </c>
    </row>
    <row r="133" spans="1:65" s="2" customFormat="1" ht="14.45" customHeight="1">
      <c r="A133" s="30"/>
      <c r="B133" s="129"/>
      <c r="C133" s="130" t="s">
        <v>142</v>
      </c>
      <c r="D133" s="130" t="s">
        <v>118</v>
      </c>
      <c r="E133" s="131" t="s">
        <v>143</v>
      </c>
      <c r="F133" s="132" t="s">
        <v>144</v>
      </c>
      <c r="G133" s="133" t="s">
        <v>145</v>
      </c>
      <c r="H133" s="134">
        <v>2</v>
      </c>
      <c r="I133" s="135"/>
      <c r="J133" s="136">
        <f>ROUND(I133*H133,2)</f>
        <v>0</v>
      </c>
      <c r="K133" s="137"/>
      <c r="L133" s="138"/>
      <c r="M133" s="139" t="s">
        <v>1</v>
      </c>
      <c r="N133" s="140" t="s">
        <v>37</v>
      </c>
      <c r="O133" s="56"/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3" t="s">
        <v>122</v>
      </c>
      <c r="AT133" s="143" t="s">
        <v>118</v>
      </c>
      <c r="AU133" s="143" t="s">
        <v>72</v>
      </c>
      <c r="AY133" s="15" t="s">
        <v>123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80</v>
      </c>
      <c r="BK133" s="144">
        <f>ROUND(I133*H133,2)</f>
        <v>0</v>
      </c>
      <c r="BL133" s="15" t="s">
        <v>124</v>
      </c>
      <c r="BM133" s="143" t="s">
        <v>146</v>
      </c>
    </row>
    <row r="134" spans="1:65" s="2" customFormat="1">
      <c r="A134" s="30"/>
      <c r="B134" s="31"/>
      <c r="C134" s="30"/>
      <c r="D134" s="145" t="s">
        <v>126</v>
      </c>
      <c r="E134" s="30"/>
      <c r="F134" s="146" t="s">
        <v>144</v>
      </c>
      <c r="G134" s="30"/>
      <c r="H134" s="30"/>
      <c r="I134" s="147"/>
      <c r="J134" s="30"/>
      <c r="K134" s="30"/>
      <c r="L134" s="31"/>
      <c r="M134" s="148"/>
      <c r="N134" s="149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126</v>
      </c>
      <c r="AU134" s="15" t="s">
        <v>72</v>
      </c>
    </row>
    <row r="135" spans="1:65" s="2" customFormat="1" ht="14.45" customHeight="1">
      <c r="A135" s="30"/>
      <c r="B135" s="129"/>
      <c r="C135" s="130" t="s">
        <v>147</v>
      </c>
      <c r="D135" s="130" t="s">
        <v>118</v>
      </c>
      <c r="E135" s="131" t="s">
        <v>148</v>
      </c>
      <c r="F135" s="132" t="s">
        <v>149</v>
      </c>
      <c r="G135" s="133" t="s">
        <v>131</v>
      </c>
      <c r="H135" s="134">
        <v>4</v>
      </c>
      <c r="I135" s="135"/>
      <c r="J135" s="136">
        <f>ROUND(I135*H135,2)</f>
        <v>0</v>
      </c>
      <c r="K135" s="137"/>
      <c r="L135" s="138"/>
      <c r="M135" s="139" t="s">
        <v>1</v>
      </c>
      <c r="N135" s="140" t="s">
        <v>37</v>
      </c>
      <c r="O135" s="56"/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3" t="s">
        <v>122</v>
      </c>
      <c r="AT135" s="143" t="s">
        <v>118</v>
      </c>
      <c r="AU135" s="143" t="s">
        <v>72</v>
      </c>
      <c r="AY135" s="15" t="s">
        <v>123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5" t="s">
        <v>80</v>
      </c>
      <c r="BK135" s="144">
        <f>ROUND(I135*H135,2)</f>
        <v>0</v>
      </c>
      <c r="BL135" s="15" t="s">
        <v>124</v>
      </c>
      <c r="BM135" s="143" t="s">
        <v>150</v>
      </c>
    </row>
    <row r="136" spans="1:65" s="2" customFormat="1">
      <c r="A136" s="30"/>
      <c r="B136" s="31"/>
      <c r="C136" s="30"/>
      <c r="D136" s="145" t="s">
        <v>126</v>
      </c>
      <c r="E136" s="30"/>
      <c r="F136" s="146" t="s">
        <v>149</v>
      </c>
      <c r="G136" s="30"/>
      <c r="H136" s="30"/>
      <c r="I136" s="147"/>
      <c r="J136" s="30"/>
      <c r="K136" s="30"/>
      <c r="L136" s="31"/>
      <c r="M136" s="148"/>
      <c r="N136" s="149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5" t="s">
        <v>126</v>
      </c>
      <c r="AU136" s="15" t="s">
        <v>72</v>
      </c>
    </row>
    <row r="137" spans="1:65" s="2" customFormat="1" ht="14.45" customHeight="1">
      <c r="A137" s="30"/>
      <c r="B137" s="129"/>
      <c r="C137" s="130" t="s">
        <v>151</v>
      </c>
      <c r="D137" s="130" t="s">
        <v>118</v>
      </c>
      <c r="E137" s="131" t="s">
        <v>152</v>
      </c>
      <c r="F137" s="132" t="s">
        <v>153</v>
      </c>
      <c r="G137" s="133" t="s">
        <v>131</v>
      </c>
      <c r="H137" s="134">
        <v>4</v>
      </c>
      <c r="I137" s="135"/>
      <c r="J137" s="136">
        <f>ROUND(I137*H137,2)</f>
        <v>0</v>
      </c>
      <c r="K137" s="137"/>
      <c r="L137" s="138"/>
      <c r="M137" s="139" t="s">
        <v>1</v>
      </c>
      <c r="N137" s="140" t="s">
        <v>37</v>
      </c>
      <c r="O137" s="56"/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3" t="s">
        <v>122</v>
      </c>
      <c r="AT137" s="143" t="s">
        <v>118</v>
      </c>
      <c r="AU137" s="143" t="s">
        <v>72</v>
      </c>
      <c r="AY137" s="15" t="s">
        <v>123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80</v>
      </c>
      <c r="BK137" s="144">
        <f>ROUND(I137*H137,2)</f>
        <v>0</v>
      </c>
      <c r="BL137" s="15" t="s">
        <v>124</v>
      </c>
      <c r="BM137" s="143" t="s">
        <v>154</v>
      </c>
    </row>
    <row r="138" spans="1:65" s="2" customFormat="1">
      <c r="A138" s="30"/>
      <c r="B138" s="31"/>
      <c r="C138" s="30"/>
      <c r="D138" s="145" t="s">
        <v>126</v>
      </c>
      <c r="E138" s="30"/>
      <c r="F138" s="146" t="s">
        <v>153</v>
      </c>
      <c r="G138" s="30"/>
      <c r="H138" s="30"/>
      <c r="I138" s="147"/>
      <c r="J138" s="30"/>
      <c r="K138" s="30"/>
      <c r="L138" s="31"/>
      <c r="M138" s="148"/>
      <c r="N138" s="149"/>
      <c r="O138" s="56"/>
      <c r="P138" s="56"/>
      <c r="Q138" s="56"/>
      <c r="R138" s="56"/>
      <c r="S138" s="56"/>
      <c r="T138" s="57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5" t="s">
        <v>126</v>
      </c>
      <c r="AU138" s="15" t="s">
        <v>72</v>
      </c>
    </row>
    <row r="139" spans="1:65" s="2" customFormat="1" ht="14.45" customHeight="1">
      <c r="A139" s="30"/>
      <c r="B139" s="129"/>
      <c r="C139" s="130" t="s">
        <v>122</v>
      </c>
      <c r="D139" s="130" t="s">
        <v>118</v>
      </c>
      <c r="E139" s="131" t="s">
        <v>155</v>
      </c>
      <c r="F139" s="132" t="s">
        <v>156</v>
      </c>
      <c r="G139" s="133" t="s">
        <v>131</v>
      </c>
      <c r="H139" s="134">
        <v>2</v>
      </c>
      <c r="I139" s="135"/>
      <c r="J139" s="136">
        <f>ROUND(I139*H139,2)</f>
        <v>0</v>
      </c>
      <c r="K139" s="137"/>
      <c r="L139" s="138"/>
      <c r="M139" s="139" t="s">
        <v>1</v>
      </c>
      <c r="N139" s="140" t="s">
        <v>37</v>
      </c>
      <c r="O139" s="56"/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3" t="s">
        <v>122</v>
      </c>
      <c r="AT139" s="143" t="s">
        <v>118</v>
      </c>
      <c r="AU139" s="143" t="s">
        <v>72</v>
      </c>
      <c r="AY139" s="15" t="s">
        <v>123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80</v>
      </c>
      <c r="BK139" s="144">
        <f>ROUND(I139*H139,2)</f>
        <v>0</v>
      </c>
      <c r="BL139" s="15" t="s">
        <v>124</v>
      </c>
      <c r="BM139" s="143" t="s">
        <v>157</v>
      </c>
    </row>
    <row r="140" spans="1:65" s="2" customFormat="1">
      <c r="A140" s="30"/>
      <c r="B140" s="31"/>
      <c r="C140" s="30"/>
      <c r="D140" s="145" t="s">
        <v>126</v>
      </c>
      <c r="E140" s="30"/>
      <c r="F140" s="146" t="s">
        <v>156</v>
      </c>
      <c r="G140" s="30"/>
      <c r="H140" s="30"/>
      <c r="I140" s="147"/>
      <c r="J140" s="30"/>
      <c r="K140" s="30"/>
      <c r="L140" s="31"/>
      <c r="M140" s="148"/>
      <c r="N140" s="149"/>
      <c r="O140" s="56"/>
      <c r="P140" s="56"/>
      <c r="Q140" s="56"/>
      <c r="R140" s="56"/>
      <c r="S140" s="56"/>
      <c r="T140" s="57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5" t="s">
        <v>126</v>
      </c>
      <c r="AU140" s="15" t="s">
        <v>72</v>
      </c>
    </row>
    <row r="141" spans="1:65" s="2" customFormat="1" ht="14.45" customHeight="1">
      <c r="A141" s="30"/>
      <c r="B141" s="129"/>
      <c r="C141" s="130" t="s">
        <v>158</v>
      </c>
      <c r="D141" s="130" t="s">
        <v>118</v>
      </c>
      <c r="E141" s="131" t="s">
        <v>159</v>
      </c>
      <c r="F141" s="132" t="s">
        <v>160</v>
      </c>
      <c r="G141" s="133" t="s">
        <v>131</v>
      </c>
      <c r="H141" s="134">
        <v>60</v>
      </c>
      <c r="I141" s="135"/>
      <c r="J141" s="136">
        <f>ROUND(I141*H141,2)</f>
        <v>0</v>
      </c>
      <c r="K141" s="137"/>
      <c r="L141" s="138"/>
      <c r="M141" s="139" t="s">
        <v>1</v>
      </c>
      <c r="N141" s="140" t="s">
        <v>37</v>
      </c>
      <c r="O141" s="56"/>
      <c r="P141" s="141">
        <f>O141*H141</f>
        <v>0</v>
      </c>
      <c r="Q141" s="141">
        <v>0.17899999999999999</v>
      </c>
      <c r="R141" s="141">
        <f>Q141*H141</f>
        <v>10.74</v>
      </c>
      <c r="S141" s="141">
        <v>0</v>
      </c>
      <c r="T141" s="14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3" t="s">
        <v>122</v>
      </c>
      <c r="AT141" s="143" t="s">
        <v>118</v>
      </c>
      <c r="AU141" s="143" t="s">
        <v>72</v>
      </c>
      <c r="AY141" s="15" t="s">
        <v>123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80</v>
      </c>
      <c r="BK141" s="144">
        <f>ROUND(I141*H141,2)</f>
        <v>0</v>
      </c>
      <c r="BL141" s="15" t="s">
        <v>124</v>
      </c>
      <c r="BM141" s="143" t="s">
        <v>161</v>
      </c>
    </row>
    <row r="142" spans="1:65" s="2" customFormat="1">
      <c r="A142" s="30"/>
      <c r="B142" s="31"/>
      <c r="C142" s="30"/>
      <c r="D142" s="145" t="s">
        <v>126</v>
      </c>
      <c r="E142" s="30"/>
      <c r="F142" s="146" t="s">
        <v>160</v>
      </c>
      <c r="G142" s="30"/>
      <c r="H142" s="30"/>
      <c r="I142" s="147"/>
      <c r="J142" s="30"/>
      <c r="K142" s="30"/>
      <c r="L142" s="31"/>
      <c r="M142" s="148"/>
      <c r="N142" s="149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126</v>
      </c>
      <c r="AU142" s="15" t="s">
        <v>72</v>
      </c>
    </row>
    <row r="143" spans="1:65" s="2" customFormat="1" ht="14.45" customHeight="1">
      <c r="A143" s="30"/>
      <c r="B143" s="129"/>
      <c r="C143" s="130" t="s">
        <v>162</v>
      </c>
      <c r="D143" s="130" t="s">
        <v>118</v>
      </c>
      <c r="E143" s="131" t="s">
        <v>163</v>
      </c>
      <c r="F143" s="132" t="s">
        <v>164</v>
      </c>
      <c r="G143" s="133" t="s">
        <v>145</v>
      </c>
      <c r="H143" s="134">
        <v>147.4</v>
      </c>
      <c r="I143" s="135"/>
      <c r="J143" s="136">
        <f>ROUND(I143*H143,2)</f>
        <v>0</v>
      </c>
      <c r="K143" s="137"/>
      <c r="L143" s="138"/>
      <c r="M143" s="139" t="s">
        <v>1</v>
      </c>
      <c r="N143" s="140" t="s">
        <v>37</v>
      </c>
      <c r="O143" s="56"/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3" t="s">
        <v>122</v>
      </c>
      <c r="AT143" s="143" t="s">
        <v>118</v>
      </c>
      <c r="AU143" s="143" t="s">
        <v>72</v>
      </c>
      <c r="AY143" s="15" t="s">
        <v>123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80</v>
      </c>
      <c r="BK143" s="144">
        <f>ROUND(I143*H143,2)</f>
        <v>0</v>
      </c>
      <c r="BL143" s="15" t="s">
        <v>124</v>
      </c>
      <c r="BM143" s="143" t="s">
        <v>165</v>
      </c>
    </row>
    <row r="144" spans="1:65" s="2" customFormat="1">
      <c r="A144" s="30"/>
      <c r="B144" s="31"/>
      <c r="C144" s="30"/>
      <c r="D144" s="145" t="s">
        <v>126</v>
      </c>
      <c r="E144" s="30"/>
      <c r="F144" s="146" t="s">
        <v>164</v>
      </c>
      <c r="G144" s="30"/>
      <c r="H144" s="30"/>
      <c r="I144" s="147"/>
      <c r="J144" s="30"/>
      <c r="K144" s="30"/>
      <c r="L144" s="31"/>
      <c r="M144" s="148"/>
      <c r="N144" s="149"/>
      <c r="O144" s="56"/>
      <c r="P144" s="56"/>
      <c r="Q144" s="56"/>
      <c r="R144" s="56"/>
      <c r="S144" s="56"/>
      <c r="T144" s="57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5" t="s">
        <v>126</v>
      </c>
      <c r="AU144" s="15" t="s">
        <v>72</v>
      </c>
    </row>
    <row r="145" spans="1:65" s="12" customFormat="1">
      <c r="B145" s="150"/>
      <c r="D145" s="145" t="s">
        <v>127</v>
      </c>
      <c r="E145" s="151" t="s">
        <v>1</v>
      </c>
      <c r="F145" s="152" t="s">
        <v>166</v>
      </c>
      <c r="H145" s="153">
        <v>147.4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1" t="s">
        <v>127</v>
      </c>
      <c r="AU145" s="151" t="s">
        <v>72</v>
      </c>
      <c r="AV145" s="12" t="s">
        <v>82</v>
      </c>
      <c r="AW145" s="12" t="s">
        <v>29</v>
      </c>
      <c r="AX145" s="12" t="s">
        <v>80</v>
      </c>
      <c r="AY145" s="151" t="s">
        <v>123</v>
      </c>
    </row>
    <row r="146" spans="1:65" s="2" customFormat="1" ht="14.45" customHeight="1">
      <c r="A146" s="30"/>
      <c r="B146" s="129"/>
      <c r="C146" s="130" t="s">
        <v>167</v>
      </c>
      <c r="D146" s="130" t="s">
        <v>118</v>
      </c>
      <c r="E146" s="131" t="s">
        <v>168</v>
      </c>
      <c r="F146" s="132" t="s">
        <v>169</v>
      </c>
      <c r="G146" s="133" t="s">
        <v>145</v>
      </c>
      <c r="H146" s="134">
        <v>4.4000000000000004</v>
      </c>
      <c r="I146" s="135"/>
      <c r="J146" s="136">
        <f>ROUND(I146*H146,2)</f>
        <v>0</v>
      </c>
      <c r="K146" s="137"/>
      <c r="L146" s="138"/>
      <c r="M146" s="139" t="s">
        <v>1</v>
      </c>
      <c r="N146" s="140" t="s">
        <v>37</v>
      </c>
      <c r="O146" s="56"/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3" t="s">
        <v>122</v>
      </c>
      <c r="AT146" s="143" t="s">
        <v>118</v>
      </c>
      <c r="AU146" s="143" t="s">
        <v>72</v>
      </c>
      <c r="AY146" s="15" t="s">
        <v>123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80</v>
      </c>
      <c r="BK146" s="144">
        <f>ROUND(I146*H146,2)</f>
        <v>0</v>
      </c>
      <c r="BL146" s="15" t="s">
        <v>124</v>
      </c>
      <c r="BM146" s="143" t="s">
        <v>170</v>
      </c>
    </row>
    <row r="147" spans="1:65" s="2" customFormat="1">
      <c r="A147" s="30"/>
      <c r="B147" s="31"/>
      <c r="C147" s="30"/>
      <c r="D147" s="145" t="s">
        <v>126</v>
      </c>
      <c r="E147" s="30"/>
      <c r="F147" s="146" t="s">
        <v>169</v>
      </c>
      <c r="G147" s="30"/>
      <c r="H147" s="30"/>
      <c r="I147" s="147"/>
      <c r="J147" s="30"/>
      <c r="K147" s="30"/>
      <c r="L147" s="31"/>
      <c r="M147" s="148"/>
      <c r="N147" s="149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5" t="s">
        <v>126</v>
      </c>
      <c r="AU147" s="15" t="s">
        <v>72</v>
      </c>
    </row>
    <row r="148" spans="1:65" s="12" customFormat="1">
      <c r="B148" s="150"/>
      <c r="D148" s="145" t="s">
        <v>127</v>
      </c>
      <c r="E148" s="151" t="s">
        <v>1</v>
      </c>
      <c r="F148" s="152" t="s">
        <v>171</v>
      </c>
      <c r="H148" s="153">
        <v>4.4000000000000004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1" t="s">
        <v>127</v>
      </c>
      <c r="AU148" s="151" t="s">
        <v>72</v>
      </c>
      <c r="AV148" s="12" t="s">
        <v>82</v>
      </c>
      <c r="AW148" s="12" t="s">
        <v>29</v>
      </c>
      <c r="AX148" s="12" t="s">
        <v>80</v>
      </c>
      <c r="AY148" s="151" t="s">
        <v>123</v>
      </c>
    </row>
    <row r="149" spans="1:65" s="2" customFormat="1" ht="14.45" customHeight="1">
      <c r="A149" s="30"/>
      <c r="B149" s="129"/>
      <c r="C149" s="130" t="s">
        <v>172</v>
      </c>
      <c r="D149" s="130" t="s">
        <v>118</v>
      </c>
      <c r="E149" s="131" t="s">
        <v>173</v>
      </c>
      <c r="F149" s="132" t="s">
        <v>174</v>
      </c>
      <c r="G149" s="133" t="s">
        <v>131</v>
      </c>
      <c r="H149" s="134">
        <v>110</v>
      </c>
      <c r="I149" s="135"/>
      <c r="J149" s="136">
        <f>ROUND(I149*H149,2)</f>
        <v>0</v>
      </c>
      <c r="K149" s="137"/>
      <c r="L149" s="138"/>
      <c r="M149" s="139" t="s">
        <v>1</v>
      </c>
      <c r="N149" s="140" t="s">
        <v>37</v>
      </c>
      <c r="O149" s="56"/>
      <c r="P149" s="141">
        <f>O149*H149</f>
        <v>0</v>
      </c>
      <c r="Q149" s="141">
        <v>5.8999999999999997E-2</v>
      </c>
      <c r="R149" s="141">
        <f>Q149*H149</f>
        <v>6.4899999999999993</v>
      </c>
      <c r="S149" s="141">
        <v>0</v>
      </c>
      <c r="T149" s="14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3" t="s">
        <v>122</v>
      </c>
      <c r="AT149" s="143" t="s">
        <v>118</v>
      </c>
      <c r="AU149" s="143" t="s">
        <v>72</v>
      </c>
      <c r="AY149" s="15" t="s">
        <v>123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80</v>
      </c>
      <c r="BK149" s="144">
        <f>ROUND(I149*H149,2)</f>
        <v>0</v>
      </c>
      <c r="BL149" s="15" t="s">
        <v>124</v>
      </c>
      <c r="BM149" s="143" t="s">
        <v>175</v>
      </c>
    </row>
    <row r="150" spans="1:65" s="2" customFormat="1">
      <c r="A150" s="30"/>
      <c r="B150" s="31"/>
      <c r="C150" s="30"/>
      <c r="D150" s="145" t="s">
        <v>126</v>
      </c>
      <c r="E150" s="30"/>
      <c r="F150" s="146" t="s">
        <v>174</v>
      </c>
      <c r="G150" s="30"/>
      <c r="H150" s="30"/>
      <c r="I150" s="147"/>
      <c r="J150" s="30"/>
      <c r="K150" s="30"/>
      <c r="L150" s="31"/>
      <c r="M150" s="148"/>
      <c r="N150" s="149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126</v>
      </c>
      <c r="AU150" s="15" t="s">
        <v>72</v>
      </c>
    </row>
    <row r="151" spans="1:65" s="2" customFormat="1" ht="14.45" customHeight="1">
      <c r="A151" s="30"/>
      <c r="B151" s="129"/>
      <c r="C151" s="130" t="s">
        <v>176</v>
      </c>
      <c r="D151" s="130" t="s">
        <v>118</v>
      </c>
      <c r="E151" s="131" t="s">
        <v>177</v>
      </c>
      <c r="F151" s="132" t="s">
        <v>178</v>
      </c>
      <c r="G151" s="133" t="s">
        <v>131</v>
      </c>
      <c r="H151" s="134">
        <v>4</v>
      </c>
      <c r="I151" s="135"/>
      <c r="J151" s="136">
        <f>ROUND(I151*H151,2)</f>
        <v>0</v>
      </c>
      <c r="K151" s="137"/>
      <c r="L151" s="138"/>
      <c r="M151" s="139" t="s">
        <v>1</v>
      </c>
      <c r="N151" s="140" t="s">
        <v>37</v>
      </c>
      <c r="O151" s="56"/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3" t="s">
        <v>122</v>
      </c>
      <c r="AT151" s="143" t="s">
        <v>118</v>
      </c>
      <c r="AU151" s="143" t="s">
        <v>72</v>
      </c>
      <c r="AY151" s="15" t="s">
        <v>123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80</v>
      </c>
      <c r="BK151" s="144">
        <f>ROUND(I151*H151,2)</f>
        <v>0</v>
      </c>
      <c r="BL151" s="15" t="s">
        <v>124</v>
      </c>
      <c r="BM151" s="143" t="s">
        <v>179</v>
      </c>
    </row>
    <row r="152" spans="1:65" s="2" customFormat="1">
      <c r="A152" s="30"/>
      <c r="B152" s="31"/>
      <c r="C152" s="30"/>
      <c r="D152" s="145" t="s">
        <v>126</v>
      </c>
      <c r="E152" s="30"/>
      <c r="F152" s="146" t="s">
        <v>178</v>
      </c>
      <c r="G152" s="30"/>
      <c r="H152" s="30"/>
      <c r="I152" s="147"/>
      <c r="J152" s="30"/>
      <c r="K152" s="30"/>
      <c r="L152" s="31"/>
      <c r="M152" s="148"/>
      <c r="N152" s="149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126</v>
      </c>
      <c r="AU152" s="15" t="s">
        <v>72</v>
      </c>
    </row>
    <row r="153" spans="1:65" s="2" customFormat="1" ht="14.45" customHeight="1">
      <c r="A153" s="30"/>
      <c r="B153" s="129"/>
      <c r="C153" s="130" t="s">
        <v>180</v>
      </c>
      <c r="D153" s="130" t="s">
        <v>118</v>
      </c>
      <c r="E153" s="131" t="s">
        <v>181</v>
      </c>
      <c r="F153" s="132" t="s">
        <v>182</v>
      </c>
      <c r="G153" s="133" t="s">
        <v>183</v>
      </c>
      <c r="H153" s="134">
        <v>10</v>
      </c>
      <c r="I153" s="135"/>
      <c r="J153" s="136">
        <f>ROUND(I153*H153,2)</f>
        <v>0</v>
      </c>
      <c r="K153" s="137"/>
      <c r="L153" s="138"/>
      <c r="M153" s="139" t="s">
        <v>1</v>
      </c>
      <c r="N153" s="140" t="s">
        <v>37</v>
      </c>
      <c r="O153" s="56"/>
      <c r="P153" s="141">
        <f>O153*H153</f>
        <v>0</v>
      </c>
      <c r="Q153" s="141">
        <v>2.234</v>
      </c>
      <c r="R153" s="141">
        <f>Q153*H153</f>
        <v>22.34</v>
      </c>
      <c r="S153" s="141">
        <v>0</v>
      </c>
      <c r="T153" s="142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3" t="s">
        <v>122</v>
      </c>
      <c r="AT153" s="143" t="s">
        <v>118</v>
      </c>
      <c r="AU153" s="143" t="s">
        <v>72</v>
      </c>
      <c r="AY153" s="15" t="s">
        <v>123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80</v>
      </c>
      <c r="BK153" s="144">
        <f>ROUND(I153*H153,2)</f>
        <v>0</v>
      </c>
      <c r="BL153" s="15" t="s">
        <v>124</v>
      </c>
      <c r="BM153" s="143" t="s">
        <v>184</v>
      </c>
    </row>
    <row r="154" spans="1:65" s="2" customFormat="1">
      <c r="A154" s="30"/>
      <c r="B154" s="31"/>
      <c r="C154" s="30"/>
      <c r="D154" s="145" t="s">
        <v>126</v>
      </c>
      <c r="E154" s="30"/>
      <c r="F154" s="146" t="s">
        <v>182</v>
      </c>
      <c r="G154" s="30"/>
      <c r="H154" s="30"/>
      <c r="I154" s="147"/>
      <c r="J154" s="30"/>
      <c r="K154" s="30"/>
      <c r="L154" s="31"/>
      <c r="M154" s="148"/>
      <c r="N154" s="149"/>
      <c r="O154" s="56"/>
      <c r="P154" s="56"/>
      <c r="Q154" s="56"/>
      <c r="R154" s="56"/>
      <c r="S154" s="56"/>
      <c r="T154" s="57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5" t="s">
        <v>126</v>
      </c>
      <c r="AU154" s="15" t="s">
        <v>72</v>
      </c>
    </row>
    <row r="155" spans="1:65" s="12" customFormat="1">
      <c r="B155" s="150"/>
      <c r="D155" s="145" t="s">
        <v>127</v>
      </c>
      <c r="E155" s="151" t="s">
        <v>1</v>
      </c>
      <c r="F155" s="152" t="s">
        <v>185</v>
      </c>
      <c r="H155" s="153">
        <v>10</v>
      </c>
      <c r="I155" s="154"/>
      <c r="L155" s="150"/>
      <c r="M155" s="155"/>
      <c r="N155" s="156"/>
      <c r="O155" s="156"/>
      <c r="P155" s="156"/>
      <c r="Q155" s="156"/>
      <c r="R155" s="156"/>
      <c r="S155" s="156"/>
      <c r="T155" s="157"/>
      <c r="AT155" s="151" t="s">
        <v>127</v>
      </c>
      <c r="AU155" s="151" t="s">
        <v>72</v>
      </c>
      <c r="AV155" s="12" t="s">
        <v>82</v>
      </c>
      <c r="AW155" s="12" t="s">
        <v>29</v>
      </c>
      <c r="AX155" s="12" t="s">
        <v>80</v>
      </c>
      <c r="AY155" s="151" t="s">
        <v>123</v>
      </c>
    </row>
    <row r="156" spans="1:65" s="2" customFormat="1" ht="14.45" customHeight="1">
      <c r="A156" s="30"/>
      <c r="B156" s="129"/>
      <c r="C156" s="130" t="s">
        <v>8</v>
      </c>
      <c r="D156" s="130" t="s">
        <v>118</v>
      </c>
      <c r="E156" s="131" t="s">
        <v>186</v>
      </c>
      <c r="F156" s="132" t="s">
        <v>187</v>
      </c>
      <c r="G156" s="133" t="s">
        <v>183</v>
      </c>
      <c r="H156" s="134">
        <v>1.95</v>
      </c>
      <c r="I156" s="135"/>
      <c r="J156" s="136">
        <f>ROUND(I156*H156,2)</f>
        <v>0</v>
      </c>
      <c r="K156" s="137"/>
      <c r="L156" s="138"/>
      <c r="M156" s="139" t="s">
        <v>1</v>
      </c>
      <c r="N156" s="140" t="s">
        <v>37</v>
      </c>
      <c r="O156" s="56"/>
      <c r="P156" s="141">
        <f>O156*H156</f>
        <v>0</v>
      </c>
      <c r="Q156" s="141">
        <v>2.4289999999999998</v>
      </c>
      <c r="R156" s="141">
        <f>Q156*H156</f>
        <v>4.7365499999999994</v>
      </c>
      <c r="S156" s="141">
        <v>0</v>
      </c>
      <c r="T156" s="14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3" t="s">
        <v>122</v>
      </c>
      <c r="AT156" s="143" t="s">
        <v>118</v>
      </c>
      <c r="AU156" s="143" t="s">
        <v>72</v>
      </c>
      <c r="AY156" s="15" t="s">
        <v>123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80</v>
      </c>
      <c r="BK156" s="144">
        <f>ROUND(I156*H156,2)</f>
        <v>0</v>
      </c>
      <c r="BL156" s="15" t="s">
        <v>124</v>
      </c>
      <c r="BM156" s="143" t="s">
        <v>188</v>
      </c>
    </row>
    <row r="157" spans="1:65" s="2" customFormat="1">
      <c r="A157" s="30"/>
      <c r="B157" s="31"/>
      <c r="C157" s="30"/>
      <c r="D157" s="145" t="s">
        <v>126</v>
      </c>
      <c r="E157" s="30"/>
      <c r="F157" s="146" t="s">
        <v>187</v>
      </c>
      <c r="G157" s="30"/>
      <c r="H157" s="30"/>
      <c r="I157" s="147"/>
      <c r="J157" s="30"/>
      <c r="K157" s="30"/>
      <c r="L157" s="31"/>
      <c r="M157" s="148"/>
      <c r="N157" s="149"/>
      <c r="O157" s="56"/>
      <c r="P157" s="56"/>
      <c r="Q157" s="56"/>
      <c r="R157" s="56"/>
      <c r="S157" s="56"/>
      <c r="T157" s="57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5" t="s">
        <v>126</v>
      </c>
      <c r="AU157" s="15" t="s">
        <v>72</v>
      </c>
    </row>
    <row r="158" spans="1:65" s="12" customFormat="1">
      <c r="B158" s="150"/>
      <c r="D158" s="145" t="s">
        <v>127</v>
      </c>
      <c r="E158" s="151" t="s">
        <v>1</v>
      </c>
      <c r="F158" s="152" t="s">
        <v>189</v>
      </c>
      <c r="H158" s="153">
        <v>1.95</v>
      </c>
      <c r="I158" s="154"/>
      <c r="L158" s="150"/>
      <c r="M158" s="155"/>
      <c r="N158" s="156"/>
      <c r="O158" s="156"/>
      <c r="P158" s="156"/>
      <c r="Q158" s="156"/>
      <c r="R158" s="156"/>
      <c r="S158" s="156"/>
      <c r="T158" s="157"/>
      <c r="AT158" s="151" t="s">
        <v>127</v>
      </c>
      <c r="AU158" s="151" t="s">
        <v>72</v>
      </c>
      <c r="AV158" s="12" t="s">
        <v>82</v>
      </c>
      <c r="AW158" s="12" t="s">
        <v>29</v>
      </c>
      <c r="AX158" s="12" t="s">
        <v>80</v>
      </c>
      <c r="AY158" s="151" t="s">
        <v>123</v>
      </c>
    </row>
    <row r="159" spans="1:65" s="2" customFormat="1" ht="14.45" customHeight="1">
      <c r="A159" s="30"/>
      <c r="B159" s="129"/>
      <c r="C159" s="130" t="s">
        <v>190</v>
      </c>
      <c r="D159" s="130" t="s">
        <v>118</v>
      </c>
      <c r="E159" s="131" t="s">
        <v>191</v>
      </c>
      <c r="F159" s="132" t="s">
        <v>192</v>
      </c>
      <c r="G159" s="133" t="s">
        <v>183</v>
      </c>
      <c r="H159" s="134">
        <v>4.3</v>
      </c>
      <c r="I159" s="135"/>
      <c r="J159" s="136">
        <f>ROUND(I159*H159,2)</f>
        <v>0</v>
      </c>
      <c r="K159" s="137"/>
      <c r="L159" s="138"/>
      <c r="M159" s="139" t="s">
        <v>1</v>
      </c>
      <c r="N159" s="140" t="s">
        <v>37</v>
      </c>
      <c r="O159" s="56"/>
      <c r="P159" s="141">
        <f>O159*H159</f>
        <v>0</v>
      </c>
      <c r="Q159" s="141">
        <v>2.4289999999999998</v>
      </c>
      <c r="R159" s="141">
        <f>Q159*H159</f>
        <v>10.444699999999999</v>
      </c>
      <c r="S159" s="141">
        <v>0</v>
      </c>
      <c r="T159" s="14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3" t="s">
        <v>122</v>
      </c>
      <c r="AT159" s="143" t="s">
        <v>118</v>
      </c>
      <c r="AU159" s="143" t="s">
        <v>72</v>
      </c>
      <c r="AY159" s="15" t="s">
        <v>123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5" t="s">
        <v>80</v>
      </c>
      <c r="BK159" s="144">
        <f>ROUND(I159*H159,2)</f>
        <v>0</v>
      </c>
      <c r="BL159" s="15" t="s">
        <v>124</v>
      </c>
      <c r="BM159" s="143" t="s">
        <v>193</v>
      </c>
    </row>
    <row r="160" spans="1:65" s="2" customFormat="1">
      <c r="A160" s="30"/>
      <c r="B160" s="31"/>
      <c r="C160" s="30"/>
      <c r="D160" s="145" t="s">
        <v>126</v>
      </c>
      <c r="E160" s="30"/>
      <c r="F160" s="146" t="s">
        <v>192</v>
      </c>
      <c r="G160" s="30"/>
      <c r="H160" s="30"/>
      <c r="I160" s="147"/>
      <c r="J160" s="30"/>
      <c r="K160" s="30"/>
      <c r="L160" s="31"/>
      <c r="M160" s="148"/>
      <c r="N160" s="149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5" t="s">
        <v>126</v>
      </c>
      <c r="AU160" s="15" t="s">
        <v>72</v>
      </c>
    </row>
    <row r="161" spans="1:65" s="12" customFormat="1">
      <c r="B161" s="150"/>
      <c r="D161" s="145" t="s">
        <v>127</v>
      </c>
      <c r="E161" s="151" t="s">
        <v>1</v>
      </c>
      <c r="F161" s="152" t="s">
        <v>194</v>
      </c>
      <c r="H161" s="153">
        <v>4.3</v>
      </c>
      <c r="I161" s="154"/>
      <c r="L161" s="150"/>
      <c r="M161" s="155"/>
      <c r="N161" s="156"/>
      <c r="O161" s="156"/>
      <c r="P161" s="156"/>
      <c r="Q161" s="156"/>
      <c r="R161" s="156"/>
      <c r="S161" s="156"/>
      <c r="T161" s="157"/>
      <c r="AT161" s="151" t="s">
        <v>127</v>
      </c>
      <c r="AU161" s="151" t="s">
        <v>72</v>
      </c>
      <c r="AV161" s="12" t="s">
        <v>82</v>
      </c>
      <c r="AW161" s="12" t="s">
        <v>29</v>
      </c>
      <c r="AX161" s="12" t="s">
        <v>80</v>
      </c>
      <c r="AY161" s="151" t="s">
        <v>123</v>
      </c>
    </row>
    <row r="162" spans="1:65" s="13" customFormat="1" ht="25.9" customHeight="1">
      <c r="B162" s="158"/>
      <c r="D162" s="159" t="s">
        <v>71</v>
      </c>
      <c r="E162" s="160" t="s">
        <v>195</v>
      </c>
      <c r="F162" s="160" t="s">
        <v>196</v>
      </c>
      <c r="I162" s="161"/>
      <c r="J162" s="162">
        <f>BK162</f>
        <v>0</v>
      </c>
      <c r="L162" s="158"/>
      <c r="M162" s="163"/>
      <c r="N162" s="164"/>
      <c r="O162" s="164"/>
      <c r="P162" s="165">
        <f>P163+P170+P191</f>
        <v>0</v>
      </c>
      <c r="Q162" s="164"/>
      <c r="R162" s="165">
        <f>R163+R170+R191</f>
        <v>109.62724999999999</v>
      </c>
      <c r="S162" s="164"/>
      <c r="T162" s="166">
        <f>T163+T170+T191</f>
        <v>0</v>
      </c>
      <c r="AR162" s="159" t="s">
        <v>80</v>
      </c>
      <c r="AT162" s="167" t="s">
        <v>71</v>
      </c>
      <c r="AU162" s="167" t="s">
        <v>72</v>
      </c>
      <c r="AY162" s="159" t="s">
        <v>123</v>
      </c>
      <c r="BK162" s="168">
        <f>BK163+BK170+BK191</f>
        <v>0</v>
      </c>
    </row>
    <row r="163" spans="1:65" s="13" customFormat="1" ht="22.9" customHeight="1">
      <c r="B163" s="158"/>
      <c r="D163" s="159" t="s">
        <v>71</v>
      </c>
      <c r="E163" s="169" t="s">
        <v>134</v>
      </c>
      <c r="F163" s="169" t="s">
        <v>197</v>
      </c>
      <c r="I163" s="161"/>
      <c r="J163" s="170">
        <f>BK163</f>
        <v>0</v>
      </c>
      <c r="L163" s="158"/>
      <c r="M163" s="163"/>
      <c r="N163" s="164"/>
      <c r="O163" s="164"/>
      <c r="P163" s="165">
        <f>SUM(P164:P169)</f>
        <v>0</v>
      </c>
      <c r="Q163" s="164"/>
      <c r="R163" s="165">
        <f>SUM(R164:R169)</f>
        <v>0.33905000000000002</v>
      </c>
      <c r="S163" s="164"/>
      <c r="T163" s="166">
        <f>SUM(T164:T169)</f>
        <v>0</v>
      </c>
      <c r="AR163" s="159" t="s">
        <v>80</v>
      </c>
      <c r="AT163" s="167" t="s">
        <v>71</v>
      </c>
      <c r="AU163" s="167" t="s">
        <v>80</v>
      </c>
      <c r="AY163" s="159" t="s">
        <v>123</v>
      </c>
      <c r="BK163" s="168">
        <f>SUM(BK164:BK169)</f>
        <v>0</v>
      </c>
    </row>
    <row r="164" spans="1:65" s="2" customFormat="1" ht="24.2" customHeight="1">
      <c r="A164" s="30"/>
      <c r="B164" s="129"/>
      <c r="C164" s="171" t="s">
        <v>198</v>
      </c>
      <c r="D164" s="171" t="s">
        <v>199</v>
      </c>
      <c r="E164" s="172" t="s">
        <v>200</v>
      </c>
      <c r="F164" s="173" t="s">
        <v>201</v>
      </c>
      <c r="G164" s="174" t="s">
        <v>202</v>
      </c>
      <c r="H164" s="175">
        <v>5</v>
      </c>
      <c r="I164" s="176"/>
      <c r="J164" s="177">
        <f>ROUND(I164*H164,2)</f>
        <v>0</v>
      </c>
      <c r="K164" s="178"/>
      <c r="L164" s="31"/>
      <c r="M164" s="179" t="s">
        <v>1</v>
      </c>
      <c r="N164" s="180" t="s">
        <v>37</v>
      </c>
      <c r="O164" s="56"/>
      <c r="P164" s="141">
        <f>O164*H164</f>
        <v>0</v>
      </c>
      <c r="Q164" s="141">
        <v>4.1410000000000002E-2</v>
      </c>
      <c r="R164" s="141">
        <f>Q164*H164</f>
        <v>0.20705000000000001</v>
      </c>
      <c r="S164" s="141">
        <v>0</v>
      </c>
      <c r="T164" s="14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3" t="s">
        <v>124</v>
      </c>
      <c r="AT164" s="143" t="s">
        <v>199</v>
      </c>
      <c r="AU164" s="143" t="s">
        <v>82</v>
      </c>
      <c r="AY164" s="15" t="s">
        <v>123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5" t="s">
        <v>80</v>
      </c>
      <c r="BK164" s="144">
        <f>ROUND(I164*H164,2)</f>
        <v>0</v>
      </c>
      <c r="BL164" s="15" t="s">
        <v>124</v>
      </c>
      <c r="BM164" s="143" t="s">
        <v>203</v>
      </c>
    </row>
    <row r="165" spans="1:65" s="2" customFormat="1" ht="39">
      <c r="A165" s="30"/>
      <c r="B165" s="31"/>
      <c r="C165" s="30"/>
      <c r="D165" s="145" t="s">
        <v>126</v>
      </c>
      <c r="E165" s="30"/>
      <c r="F165" s="146" t="s">
        <v>204</v>
      </c>
      <c r="G165" s="30"/>
      <c r="H165" s="30"/>
      <c r="I165" s="147"/>
      <c r="J165" s="30"/>
      <c r="K165" s="30"/>
      <c r="L165" s="31"/>
      <c r="M165" s="148"/>
      <c r="N165" s="149"/>
      <c r="O165" s="56"/>
      <c r="P165" s="56"/>
      <c r="Q165" s="56"/>
      <c r="R165" s="56"/>
      <c r="S165" s="56"/>
      <c r="T165" s="57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5" t="s">
        <v>126</v>
      </c>
      <c r="AU165" s="15" t="s">
        <v>82</v>
      </c>
    </row>
    <row r="166" spans="1:65" s="12" customFormat="1">
      <c r="B166" s="150"/>
      <c r="D166" s="145" t="s">
        <v>127</v>
      </c>
      <c r="E166" s="151" t="s">
        <v>1</v>
      </c>
      <c r="F166" s="152" t="s">
        <v>205</v>
      </c>
      <c r="H166" s="153">
        <v>5</v>
      </c>
      <c r="I166" s="154"/>
      <c r="L166" s="150"/>
      <c r="M166" s="155"/>
      <c r="N166" s="156"/>
      <c r="O166" s="156"/>
      <c r="P166" s="156"/>
      <c r="Q166" s="156"/>
      <c r="R166" s="156"/>
      <c r="S166" s="156"/>
      <c r="T166" s="157"/>
      <c r="AT166" s="151" t="s">
        <v>127</v>
      </c>
      <c r="AU166" s="151" t="s">
        <v>82</v>
      </c>
      <c r="AV166" s="12" t="s">
        <v>82</v>
      </c>
      <c r="AW166" s="12" t="s">
        <v>29</v>
      </c>
      <c r="AX166" s="12" t="s">
        <v>80</v>
      </c>
      <c r="AY166" s="151" t="s">
        <v>123</v>
      </c>
    </row>
    <row r="167" spans="1:65" s="2" customFormat="1" ht="24.2" customHeight="1">
      <c r="A167" s="30"/>
      <c r="B167" s="129"/>
      <c r="C167" s="130" t="s">
        <v>206</v>
      </c>
      <c r="D167" s="130" t="s">
        <v>118</v>
      </c>
      <c r="E167" s="131" t="s">
        <v>207</v>
      </c>
      <c r="F167" s="132" t="s">
        <v>208</v>
      </c>
      <c r="G167" s="133" t="s">
        <v>131</v>
      </c>
      <c r="H167" s="134">
        <v>6</v>
      </c>
      <c r="I167" s="135"/>
      <c r="J167" s="136">
        <f>ROUND(I167*H167,2)</f>
        <v>0</v>
      </c>
      <c r="K167" s="137"/>
      <c r="L167" s="138"/>
      <c r="M167" s="139" t="s">
        <v>1</v>
      </c>
      <c r="N167" s="140" t="s">
        <v>37</v>
      </c>
      <c r="O167" s="56"/>
      <c r="P167" s="141">
        <f>O167*H167</f>
        <v>0</v>
      </c>
      <c r="Q167" s="141">
        <v>2.1999999999999999E-2</v>
      </c>
      <c r="R167" s="141">
        <f>Q167*H167</f>
        <v>0.13200000000000001</v>
      </c>
      <c r="S167" s="141">
        <v>0</v>
      </c>
      <c r="T167" s="142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3" t="s">
        <v>122</v>
      </c>
      <c r="AT167" s="143" t="s">
        <v>118</v>
      </c>
      <c r="AU167" s="143" t="s">
        <v>82</v>
      </c>
      <c r="AY167" s="15" t="s">
        <v>123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5" t="s">
        <v>80</v>
      </c>
      <c r="BK167" s="144">
        <f>ROUND(I167*H167,2)</f>
        <v>0</v>
      </c>
      <c r="BL167" s="15" t="s">
        <v>124</v>
      </c>
      <c r="BM167" s="143" t="s">
        <v>209</v>
      </c>
    </row>
    <row r="168" spans="1:65" s="2" customFormat="1" ht="19.5">
      <c r="A168" s="30"/>
      <c r="B168" s="31"/>
      <c r="C168" s="30"/>
      <c r="D168" s="145" t="s">
        <v>126</v>
      </c>
      <c r="E168" s="30"/>
      <c r="F168" s="146" t="s">
        <v>208</v>
      </c>
      <c r="G168" s="30"/>
      <c r="H168" s="30"/>
      <c r="I168" s="147"/>
      <c r="J168" s="30"/>
      <c r="K168" s="30"/>
      <c r="L168" s="31"/>
      <c r="M168" s="148"/>
      <c r="N168" s="149"/>
      <c r="O168" s="56"/>
      <c r="P168" s="56"/>
      <c r="Q168" s="56"/>
      <c r="R168" s="56"/>
      <c r="S168" s="56"/>
      <c r="T168" s="57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5" t="s">
        <v>126</v>
      </c>
      <c r="AU168" s="15" t="s">
        <v>82</v>
      </c>
    </row>
    <row r="169" spans="1:65" s="12" customFormat="1">
      <c r="B169" s="150"/>
      <c r="D169" s="145" t="s">
        <v>127</v>
      </c>
      <c r="E169" s="151" t="s">
        <v>1</v>
      </c>
      <c r="F169" s="152" t="s">
        <v>147</v>
      </c>
      <c r="H169" s="153">
        <v>6</v>
      </c>
      <c r="I169" s="154"/>
      <c r="L169" s="150"/>
      <c r="M169" s="155"/>
      <c r="N169" s="156"/>
      <c r="O169" s="156"/>
      <c r="P169" s="156"/>
      <c r="Q169" s="156"/>
      <c r="R169" s="156"/>
      <c r="S169" s="156"/>
      <c r="T169" s="157"/>
      <c r="AT169" s="151" t="s">
        <v>127</v>
      </c>
      <c r="AU169" s="151" t="s">
        <v>82</v>
      </c>
      <c r="AV169" s="12" t="s">
        <v>82</v>
      </c>
      <c r="AW169" s="12" t="s">
        <v>29</v>
      </c>
      <c r="AX169" s="12" t="s">
        <v>80</v>
      </c>
      <c r="AY169" s="151" t="s">
        <v>123</v>
      </c>
    </row>
    <row r="170" spans="1:65" s="13" customFormat="1" ht="22.9" customHeight="1">
      <c r="B170" s="158"/>
      <c r="D170" s="159" t="s">
        <v>71</v>
      </c>
      <c r="E170" s="169" t="s">
        <v>142</v>
      </c>
      <c r="F170" s="169" t="s">
        <v>210</v>
      </c>
      <c r="I170" s="161"/>
      <c r="J170" s="170">
        <f>BK170</f>
        <v>0</v>
      </c>
      <c r="L170" s="158"/>
      <c r="M170" s="163"/>
      <c r="N170" s="164"/>
      <c r="O170" s="164"/>
      <c r="P170" s="165">
        <f>SUM(P171:P190)</f>
        <v>0</v>
      </c>
      <c r="Q170" s="164"/>
      <c r="R170" s="165">
        <f>SUM(R171:R190)</f>
        <v>0</v>
      </c>
      <c r="S170" s="164"/>
      <c r="T170" s="166">
        <f>SUM(T171:T190)</f>
        <v>0</v>
      </c>
      <c r="AR170" s="159" t="s">
        <v>80</v>
      </c>
      <c r="AT170" s="167" t="s">
        <v>71</v>
      </c>
      <c r="AU170" s="167" t="s">
        <v>80</v>
      </c>
      <c r="AY170" s="159" t="s">
        <v>123</v>
      </c>
      <c r="BK170" s="168">
        <f>SUM(BK171:BK190)</f>
        <v>0</v>
      </c>
    </row>
    <row r="171" spans="1:65" s="2" customFormat="1" ht="24.2" customHeight="1">
      <c r="A171" s="30"/>
      <c r="B171" s="129"/>
      <c r="C171" s="171" t="s">
        <v>211</v>
      </c>
      <c r="D171" s="171" t="s">
        <v>199</v>
      </c>
      <c r="E171" s="172" t="s">
        <v>212</v>
      </c>
      <c r="F171" s="173" t="s">
        <v>213</v>
      </c>
      <c r="G171" s="174" t="s">
        <v>145</v>
      </c>
      <c r="H171" s="175">
        <v>191</v>
      </c>
      <c r="I171" s="176"/>
      <c r="J171" s="177">
        <f>ROUND(I171*H171,2)</f>
        <v>0</v>
      </c>
      <c r="K171" s="178"/>
      <c r="L171" s="31"/>
      <c r="M171" s="179" t="s">
        <v>1</v>
      </c>
      <c r="N171" s="180" t="s">
        <v>37</v>
      </c>
      <c r="O171" s="56"/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3" t="s">
        <v>124</v>
      </c>
      <c r="AT171" s="143" t="s">
        <v>199</v>
      </c>
      <c r="AU171" s="143" t="s">
        <v>82</v>
      </c>
      <c r="AY171" s="15" t="s">
        <v>123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5" t="s">
        <v>80</v>
      </c>
      <c r="BK171" s="144">
        <f>ROUND(I171*H171,2)</f>
        <v>0</v>
      </c>
      <c r="BL171" s="15" t="s">
        <v>124</v>
      </c>
      <c r="BM171" s="143" t="s">
        <v>214</v>
      </c>
    </row>
    <row r="172" spans="1:65" s="2" customFormat="1" ht="39">
      <c r="A172" s="30"/>
      <c r="B172" s="31"/>
      <c r="C172" s="30"/>
      <c r="D172" s="145" t="s">
        <v>126</v>
      </c>
      <c r="E172" s="30"/>
      <c r="F172" s="146" t="s">
        <v>215</v>
      </c>
      <c r="G172" s="30"/>
      <c r="H172" s="30"/>
      <c r="I172" s="147"/>
      <c r="J172" s="30"/>
      <c r="K172" s="30"/>
      <c r="L172" s="31"/>
      <c r="M172" s="148"/>
      <c r="N172" s="149"/>
      <c r="O172" s="56"/>
      <c r="P172" s="56"/>
      <c r="Q172" s="56"/>
      <c r="R172" s="56"/>
      <c r="S172" s="56"/>
      <c r="T172" s="57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5" t="s">
        <v>126</v>
      </c>
      <c r="AU172" s="15" t="s">
        <v>82</v>
      </c>
    </row>
    <row r="173" spans="1:65" s="12" customFormat="1">
      <c r="B173" s="150"/>
      <c r="D173" s="145" t="s">
        <v>127</v>
      </c>
      <c r="E173" s="151" t="s">
        <v>1</v>
      </c>
      <c r="F173" s="152" t="s">
        <v>216</v>
      </c>
      <c r="H173" s="153">
        <v>191</v>
      </c>
      <c r="I173" s="154"/>
      <c r="L173" s="150"/>
      <c r="M173" s="155"/>
      <c r="N173" s="156"/>
      <c r="O173" s="156"/>
      <c r="P173" s="156"/>
      <c r="Q173" s="156"/>
      <c r="R173" s="156"/>
      <c r="S173" s="156"/>
      <c r="T173" s="157"/>
      <c r="AT173" s="151" t="s">
        <v>127</v>
      </c>
      <c r="AU173" s="151" t="s">
        <v>82</v>
      </c>
      <c r="AV173" s="12" t="s">
        <v>82</v>
      </c>
      <c r="AW173" s="12" t="s">
        <v>29</v>
      </c>
      <c r="AX173" s="12" t="s">
        <v>80</v>
      </c>
      <c r="AY173" s="151" t="s">
        <v>123</v>
      </c>
    </row>
    <row r="174" spans="1:65" s="2" customFormat="1" ht="14.45" customHeight="1">
      <c r="A174" s="30"/>
      <c r="B174" s="129"/>
      <c r="C174" s="171" t="s">
        <v>217</v>
      </c>
      <c r="D174" s="171" t="s">
        <v>199</v>
      </c>
      <c r="E174" s="172" t="s">
        <v>218</v>
      </c>
      <c r="F174" s="173" t="s">
        <v>219</v>
      </c>
      <c r="G174" s="174" t="s">
        <v>202</v>
      </c>
      <c r="H174" s="175">
        <v>110</v>
      </c>
      <c r="I174" s="176"/>
      <c r="J174" s="177">
        <f>ROUND(I174*H174,2)</f>
        <v>0</v>
      </c>
      <c r="K174" s="178"/>
      <c r="L174" s="31"/>
      <c r="M174" s="179" t="s">
        <v>1</v>
      </c>
      <c r="N174" s="180" t="s">
        <v>37</v>
      </c>
      <c r="O174" s="56"/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3" t="s">
        <v>124</v>
      </c>
      <c r="AT174" s="143" t="s">
        <v>199</v>
      </c>
      <c r="AU174" s="143" t="s">
        <v>82</v>
      </c>
      <c r="AY174" s="15" t="s">
        <v>123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80</v>
      </c>
      <c r="BK174" s="144">
        <f>ROUND(I174*H174,2)</f>
        <v>0</v>
      </c>
      <c r="BL174" s="15" t="s">
        <v>124</v>
      </c>
      <c r="BM174" s="143" t="s">
        <v>220</v>
      </c>
    </row>
    <row r="175" spans="1:65" s="2" customFormat="1" ht="29.25">
      <c r="A175" s="30"/>
      <c r="B175" s="31"/>
      <c r="C175" s="30"/>
      <c r="D175" s="145" t="s">
        <v>126</v>
      </c>
      <c r="E175" s="30"/>
      <c r="F175" s="146" t="s">
        <v>221</v>
      </c>
      <c r="G175" s="30"/>
      <c r="H175" s="30"/>
      <c r="I175" s="147"/>
      <c r="J175" s="30"/>
      <c r="K175" s="30"/>
      <c r="L175" s="31"/>
      <c r="M175" s="148"/>
      <c r="N175" s="149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5" t="s">
        <v>126</v>
      </c>
      <c r="AU175" s="15" t="s">
        <v>82</v>
      </c>
    </row>
    <row r="176" spans="1:65" s="2" customFormat="1" ht="24.2" customHeight="1">
      <c r="A176" s="30"/>
      <c r="B176" s="129"/>
      <c r="C176" s="171" t="s">
        <v>7</v>
      </c>
      <c r="D176" s="171" t="s">
        <v>199</v>
      </c>
      <c r="E176" s="172" t="s">
        <v>222</v>
      </c>
      <c r="F176" s="173" t="s">
        <v>223</v>
      </c>
      <c r="G176" s="174" t="s">
        <v>202</v>
      </c>
      <c r="H176" s="175">
        <v>60</v>
      </c>
      <c r="I176" s="176"/>
      <c r="J176" s="177">
        <f>ROUND(I176*H176,2)</f>
        <v>0</v>
      </c>
      <c r="K176" s="178"/>
      <c r="L176" s="31"/>
      <c r="M176" s="179" t="s">
        <v>1</v>
      </c>
      <c r="N176" s="180" t="s">
        <v>37</v>
      </c>
      <c r="O176" s="56"/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3" t="s">
        <v>124</v>
      </c>
      <c r="AT176" s="143" t="s">
        <v>199</v>
      </c>
      <c r="AU176" s="143" t="s">
        <v>82</v>
      </c>
      <c r="AY176" s="15" t="s">
        <v>123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80</v>
      </c>
      <c r="BK176" s="144">
        <f>ROUND(I176*H176,2)</f>
        <v>0</v>
      </c>
      <c r="BL176" s="15" t="s">
        <v>124</v>
      </c>
      <c r="BM176" s="143" t="s">
        <v>224</v>
      </c>
    </row>
    <row r="177" spans="1:65" s="2" customFormat="1" ht="48.75">
      <c r="A177" s="30"/>
      <c r="B177" s="31"/>
      <c r="C177" s="30"/>
      <c r="D177" s="145" t="s">
        <v>126</v>
      </c>
      <c r="E177" s="30"/>
      <c r="F177" s="146" t="s">
        <v>225</v>
      </c>
      <c r="G177" s="30"/>
      <c r="H177" s="30"/>
      <c r="I177" s="147"/>
      <c r="J177" s="30"/>
      <c r="K177" s="30"/>
      <c r="L177" s="31"/>
      <c r="M177" s="148"/>
      <c r="N177" s="149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5" t="s">
        <v>126</v>
      </c>
      <c r="AU177" s="15" t="s">
        <v>82</v>
      </c>
    </row>
    <row r="178" spans="1:65" s="2" customFormat="1" ht="14.45" customHeight="1">
      <c r="A178" s="30"/>
      <c r="B178" s="129"/>
      <c r="C178" s="171" t="s">
        <v>226</v>
      </c>
      <c r="D178" s="171" t="s">
        <v>199</v>
      </c>
      <c r="E178" s="172" t="s">
        <v>227</v>
      </c>
      <c r="F178" s="173" t="s">
        <v>228</v>
      </c>
      <c r="G178" s="174" t="s">
        <v>202</v>
      </c>
      <c r="H178" s="175">
        <v>5</v>
      </c>
      <c r="I178" s="176"/>
      <c r="J178" s="177">
        <f>ROUND(I178*H178,2)</f>
        <v>0</v>
      </c>
      <c r="K178" s="178"/>
      <c r="L178" s="31"/>
      <c r="M178" s="179" t="s">
        <v>1</v>
      </c>
      <c r="N178" s="180" t="s">
        <v>37</v>
      </c>
      <c r="O178" s="56"/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3" t="s">
        <v>124</v>
      </c>
      <c r="AT178" s="143" t="s">
        <v>199</v>
      </c>
      <c r="AU178" s="143" t="s">
        <v>82</v>
      </c>
      <c r="AY178" s="15" t="s">
        <v>123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5" t="s">
        <v>80</v>
      </c>
      <c r="BK178" s="144">
        <f>ROUND(I178*H178,2)</f>
        <v>0</v>
      </c>
      <c r="BL178" s="15" t="s">
        <v>124</v>
      </c>
      <c r="BM178" s="143" t="s">
        <v>229</v>
      </c>
    </row>
    <row r="179" spans="1:65" s="2" customFormat="1" ht="48.75">
      <c r="A179" s="30"/>
      <c r="B179" s="31"/>
      <c r="C179" s="30"/>
      <c r="D179" s="145" t="s">
        <v>126</v>
      </c>
      <c r="E179" s="30"/>
      <c r="F179" s="146" t="s">
        <v>230</v>
      </c>
      <c r="G179" s="30"/>
      <c r="H179" s="30"/>
      <c r="I179" s="147"/>
      <c r="J179" s="30"/>
      <c r="K179" s="30"/>
      <c r="L179" s="31"/>
      <c r="M179" s="148"/>
      <c r="N179" s="149"/>
      <c r="O179" s="56"/>
      <c r="P179" s="56"/>
      <c r="Q179" s="56"/>
      <c r="R179" s="56"/>
      <c r="S179" s="56"/>
      <c r="T179" s="57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5" t="s">
        <v>126</v>
      </c>
      <c r="AU179" s="15" t="s">
        <v>82</v>
      </c>
    </row>
    <row r="180" spans="1:65" s="12" customFormat="1">
      <c r="B180" s="150"/>
      <c r="D180" s="145" t="s">
        <v>127</v>
      </c>
      <c r="E180" s="151" t="s">
        <v>1</v>
      </c>
      <c r="F180" s="152" t="s">
        <v>231</v>
      </c>
      <c r="H180" s="153">
        <v>5</v>
      </c>
      <c r="I180" s="154"/>
      <c r="L180" s="150"/>
      <c r="M180" s="155"/>
      <c r="N180" s="156"/>
      <c r="O180" s="156"/>
      <c r="P180" s="156"/>
      <c r="Q180" s="156"/>
      <c r="R180" s="156"/>
      <c r="S180" s="156"/>
      <c r="T180" s="157"/>
      <c r="AT180" s="151" t="s">
        <v>127</v>
      </c>
      <c r="AU180" s="151" t="s">
        <v>82</v>
      </c>
      <c r="AV180" s="12" t="s">
        <v>82</v>
      </c>
      <c r="AW180" s="12" t="s">
        <v>29</v>
      </c>
      <c r="AX180" s="12" t="s">
        <v>80</v>
      </c>
      <c r="AY180" s="151" t="s">
        <v>123</v>
      </c>
    </row>
    <row r="181" spans="1:65" s="2" customFormat="1" ht="24.2" customHeight="1">
      <c r="A181" s="30"/>
      <c r="B181" s="129"/>
      <c r="C181" s="171" t="s">
        <v>232</v>
      </c>
      <c r="D181" s="171" t="s">
        <v>199</v>
      </c>
      <c r="E181" s="172" t="s">
        <v>233</v>
      </c>
      <c r="F181" s="173" t="s">
        <v>234</v>
      </c>
      <c r="G181" s="174" t="s">
        <v>145</v>
      </c>
      <c r="H181" s="175">
        <v>191</v>
      </c>
      <c r="I181" s="176"/>
      <c r="J181" s="177">
        <f>ROUND(I181*H181,2)</f>
        <v>0</v>
      </c>
      <c r="K181" s="178"/>
      <c r="L181" s="31"/>
      <c r="M181" s="179" t="s">
        <v>1</v>
      </c>
      <c r="N181" s="180" t="s">
        <v>37</v>
      </c>
      <c r="O181" s="56"/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3" t="s">
        <v>124</v>
      </c>
      <c r="AT181" s="143" t="s">
        <v>199</v>
      </c>
      <c r="AU181" s="143" t="s">
        <v>82</v>
      </c>
      <c r="AY181" s="15" t="s">
        <v>123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5" t="s">
        <v>80</v>
      </c>
      <c r="BK181" s="144">
        <f>ROUND(I181*H181,2)</f>
        <v>0</v>
      </c>
      <c r="BL181" s="15" t="s">
        <v>124</v>
      </c>
      <c r="BM181" s="143" t="s">
        <v>235</v>
      </c>
    </row>
    <row r="182" spans="1:65" s="2" customFormat="1" ht="39">
      <c r="A182" s="30"/>
      <c r="B182" s="31"/>
      <c r="C182" s="30"/>
      <c r="D182" s="145" t="s">
        <v>126</v>
      </c>
      <c r="E182" s="30"/>
      <c r="F182" s="146" t="s">
        <v>236</v>
      </c>
      <c r="G182" s="30"/>
      <c r="H182" s="30"/>
      <c r="I182" s="147"/>
      <c r="J182" s="30"/>
      <c r="K182" s="30"/>
      <c r="L182" s="31"/>
      <c r="M182" s="148"/>
      <c r="N182" s="149"/>
      <c r="O182" s="56"/>
      <c r="P182" s="56"/>
      <c r="Q182" s="56"/>
      <c r="R182" s="56"/>
      <c r="S182" s="56"/>
      <c r="T182" s="57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5" t="s">
        <v>126</v>
      </c>
      <c r="AU182" s="15" t="s">
        <v>82</v>
      </c>
    </row>
    <row r="183" spans="1:65" s="12" customFormat="1">
      <c r="B183" s="150"/>
      <c r="D183" s="145" t="s">
        <v>127</v>
      </c>
      <c r="E183" s="151" t="s">
        <v>1</v>
      </c>
      <c r="F183" s="152" t="s">
        <v>216</v>
      </c>
      <c r="H183" s="153">
        <v>191</v>
      </c>
      <c r="I183" s="154"/>
      <c r="L183" s="150"/>
      <c r="M183" s="155"/>
      <c r="N183" s="156"/>
      <c r="O183" s="156"/>
      <c r="P183" s="156"/>
      <c r="Q183" s="156"/>
      <c r="R183" s="156"/>
      <c r="S183" s="156"/>
      <c r="T183" s="157"/>
      <c r="AT183" s="151" t="s">
        <v>127</v>
      </c>
      <c r="AU183" s="151" t="s">
        <v>82</v>
      </c>
      <c r="AV183" s="12" t="s">
        <v>82</v>
      </c>
      <c r="AW183" s="12" t="s">
        <v>29</v>
      </c>
      <c r="AX183" s="12" t="s">
        <v>80</v>
      </c>
      <c r="AY183" s="151" t="s">
        <v>123</v>
      </c>
    </row>
    <row r="184" spans="1:65" s="2" customFormat="1" ht="14.45" customHeight="1">
      <c r="A184" s="30"/>
      <c r="B184" s="129"/>
      <c r="C184" s="171" t="s">
        <v>237</v>
      </c>
      <c r="D184" s="171" t="s">
        <v>199</v>
      </c>
      <c r="E184" s="172" t="s">
        <v>238</v>
      </c>
      <c r="F184" s="173" t="s">
        <v>239</v>
      </c>
      <c r="G184" s="174" t="s">
        <v>131</v>
      </c>
      <c r="H184" s="175">
        <v>3</v>
      </c>
      <c r="I184" s="176"/>
      <c r="J184" s="177">
        <f>ROUND(I184*H184,2)</f>
        <v>0</v>
      </c>
      <c r="K184" s="178"/>
      <c r="L184" s="31"/>
      <c r="M184" s="179" t="s">
        <v>1</v>
      </c>
      <c r="N184" s="180" t="s">
        <v>37</v>
      </c>
      <c r="O184" s="56"/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3" t="s">
        <v>124</v>
      </c>
      <c r="AT184" s="143" t="s">
        <v>199</v>
      </c>
      <c r="AU184" s="143" t="s">
        <v>82</v>
      </c>
      <c r="AY184" s="15" t="s">
        <v>123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5" t="s">
        <v>80</v>
      </c>
      <c r="BK184" s="144">
        <f>ROUND(I184*H184,2)</f>
        <v>0</v>
      </c>
      <c r="BL184" s="15" t="s">
        <v>124</v>
      </c>
      <c r="BM184" s="143" t="s">
        <v>240</v>
      </c>
    </row>
    <row r="185" spans="1:65" s="2" customFormat="1" ht="39">
      <c r="A185" s="30"/>
      <c r="B185" s="31"/>
      <c r="C185" s="30"/>
      <c r="D185" s="145" t="s">
        <v>126</v>
      </c>
      <c r="E185" s="30"/>
      <c r="F185" s="146" t="s">
        <v>241</v>
      </c>
      <c r="G185" s="30"/>
      <c r="H185" s="30"/>
      <c r="I185" s="147"/>
      <c r="J185" s="30"/>
      <c r="K185" s="30"/>
      <c r="L185" s="31"/>
      <c r="M185" s="148"/>
      <c r="N185" s="149"/>
      <c r="O185" s="56"/>
      <c r="P185" s="56"/>
      <c r="Q185" s="56"/>
      <c r="R185" s="56"/>
      <c r="S185" s="56"/>
      <c r="T185" s="57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5" t="s">
        <v>126</v>
      </c>
      <c r="AU185" s="15" t="s">
        <v>82</v>
      </c>
    </row>
    <row r="186" spans="1:65" s="2" customFormat="1" ht="14.45" customHeight="1">
      <c r="A186" s="30"/>
      <c r="B186" s="129"/>
      <c r="C186" s="130" t="s">
        <v>242</v>
      </c>
      <c r="D186" s="130" t="s">
        <v>118</v>
      </c>
      <c r="E186" s="131" t="s">
        <v>243</v>
      </c>
      <c r="F186" s="132" t="s">
        <v>244</v>
      </c>
      <c r="G186" s="133" t="s">
        <v>131</v>
      </c>
      <c r="H186" s="134">
        <v>1</v>
      </c>
      <c r="I186" s="135"/>
      <c r="J186" s="136">
        <f>ROUND(I186*H186,2)</f>
        <v>0</v>
      </c>
      <c r="K186" s="137"/>
      <c r="L186" s="138"/>
      <c r="M186" s="139" t="s">
        <v>1</v>
      </c>
      <c r="N186" s="140" t="s">
        <v>37</v>
      </c>
      <c r="O186" s="56"/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3" t="s">
        <v>122</v>
      </c>
      <c r="AT186" s="143" t="s">
        <v>118</v>
      </c>
      <c r="AU186" s="143" t="s">
        <v>82</v>
      </c>
      <c r="AY186" s="15" t="s">
        <v>123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80</v>
      </c>
      <c r="BK186" s="144">
        <f>ROUND(I186*H186,2)</f>
        <v>0</v>
      </c>
      <c r="BL186" s="15" t="s">
        <v>124</v>
      </c>
      <c r="BM186" s="143" t="s">
        <v>245</v>
      </c>
    </row>
    <row r="187" spans="1:65" s="2" customFormat="1">
      <c r="A187" s="30"/>
      <c r="B187" s="31"/>
      <c r="C187" s="30"/>
      <c r="D187" s="145" t="s">
        <v>126</v>
      </c>
      <c r="E187" s="30"/>
      <c r="F187" s="146" t="s">
        <v>244</v>
      </c>
      <c r="G187" s="30"/>
      <c r="H187" s="30"/>
      <c r="I187" s="147"/>
      <c r="J187" s="30"/>
      <c r="K187" s="30"/>
      <c r="L187" s="31"/>
      <c r="M187" s="148"/>
      <c r="N187" s="149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5" t="s">
        <v>126</v>
      </c>
      <c r="AU187" s="15" t="s">
        <v>82</v>
      </c>
    </row>
    <row r="188" spans="1:65" s="2" customFormat="1" ht="14.45" customHeight="1">
      <c r="A188" s="30"/>
      <c r="B188" s="129"/>
      <c r="C188" s="171" t="s">
        <v>246</v>
      </c>
      <c r="D188" s="171" t="s">
        <v>199</v>
      </c>
      <c r="E188" s="172" t="s">
        <v>247</v>
      </c>
      <c r="F188" s="173" t="s">
        <v>248</v>
      </c>
      <c r="G188" s="174" t="s">
        <v>183</v>
      </c>
      <c r="H188" s="175">
        <v>13.25</v>
      </c>
      <c r="I188" s="176"/>
      <c r="J188" s="177">
        <f>ROUND(I188*H188,2)</f>
        <v>0</v>
      </c>
      <c r="K188" s="178"/>
      <c r="L188" s="31"/>
      <c r="M188" s="179" t="s">
        <v>1</v>
      </c>
      <c r="N188" s="180" t="s">
        <v>37</v>
      </c>
      <c r="O188" s="56"/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3" t="s">
        <v>124</v>
      </c>
      <c r="AT188" s="143" t="s">
        <v>199</v>
      </c>
      <c r="AU188" s="143" t="s">
        <v>82</v>
      </c>
      <c r="AY188" s="15" t="s">
        <v>123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5" t="s">
        <v>80</v>
      </c>
      <c r="BK188" s="144">
        <f>ROUND(I188*H188,2)</f>
        <v>0</v>
      </c>
      <c r="BL188" s="15" t="s">
        <v>124</v>
      </c>
      <c r="BM188" s="143" t="s">
        <v>249</v>
      </c>
    </row>
    <row r="189" spans="1:65" s="2" customFormat="1" ht="29.25">
      <c r="A189" s="30"/>
      <c r="B189" s="31"/>
      <c r="C189" s="30"/>
      <c r="D189" s="145" t="s">
        <v>126</v>
      </c>
      <c r="E189" s="30"/>
      <c r="F189" s="146" t="s">
        <v>250</v>
      </c>
      <c r="G189" s="30"/>
      <c r="H189" s="30"/>
      <c r="I189" s="147"/>
      <c r="J189" s="30"/>
      <c r="K189" s="30"/>
      <c r="L189" s="31"/>
      <c r="M189" s="148"/>
      <c r="N189" s="149"/>
      <c r="O189" s="56"/>
      <c r="P189" s="56"/>
      <c r="Q189" s="56"/>
      <c r="R189" s="56"/>
      <c r="S189" s="56"/>
      <c r="T189" s="57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5" t="s">
        <v>126</v>
      </c>
      <c r="AU189" s="15" t="s">
        <v>82</v>
      </c>
    </row>
    <row r="190" spans="1:65" s="12" customFormat="1">
      <c r="B190" s="150"/>
      <c r="D190" s="145" t="s">
        <v>127</v>
      </c>
      <c r="E190" s="151" t="s">
        <v>1</v>
      </c>
      <c r="F190" s="152" t="s">
        <v>251</v>
      </c>
      <c r="H190" s="153">
        <v>13.25</v>
      </c>
      <c r="I190" s="154"/>
      <c r="L190" s="150"/>
      <c r="M190" s="155"/>
      <c r="N190" s="156"/>
      <c r="O190" s="156"/>
      <c r="P190" s="156"/>
      <c r="Q190" s="156"/>
      <c r="R190" s="156"/>
      <c r="S190" s="156"/>
      <c r="T190" s="157"/>
      <c r="AT190" s="151" t="s">
        <v>127</v>
      </c>
      <c r="AU190" s="151" t="s">
        <v>82</v>
      </c>
      <c r="AV190" s="12" t="s">
        <v>82</v>
      </c>
      <c r="AW190" s="12" t="s">
        <v>29</v>
      </c>
      <c r="AX190" s="12" t="s">
        <v>80</v>
      </c>
      <c r="AY190" s="151" t="s">
        <v>123</v>
      </c>
    </row>
    <row r="191" spans="1:65" s="13" customFormat="1" ht="22.9" customHeight="1">
      <c r="B191" s="158"/>
      <c r="D191" s="159" t="s">
        <v>71</v>
      </c>
      <c r="E191" s="169" t="s">
        <v>158</v>
      </c>
      <c r="F191" s="169" t="s">
        <v>252</v>
      </c>
      <c r="I191" s="161"/>
      <c r="J191" s="170">
        <f>BK191</f>
        <v>0</v>
      </c>
      <c r="L191" s="158"/>
      <c r="M191" s="163"/>
      <c r="N191" s="164"/>
      <c r="O191" s="164"/>
      <c r="P191" s="165">
        <f>SUM(P192:P194)</f>
        <v>0</v>
      </c>
      <c r="Q191" s="164"/>
      <c r="R191" s="165">
        <f>SUM(R192:R194)</f>
        <v>109.28819999999999</v>
      </c>
      <c r="S191" s="164"/>
      <c r="T191" s="166">
        <f>SUM(T192:T194)</f>
        <v>0</v>
      </c>
      <c r="AR191" s="159" t="s">
        <v>80</v>
      </c>
      <c r="AT191" s="167" t="s">
        <v>71</v>
      </c>
      <c r="AU191" s="167" t="s">
        <v>80</v>
      </c>
      <c r="AY191" s="159" t="s">
        <v>123</v>
      </c>
      <c r="BK191" s="168">
        <f>SUM(BK192:BK194)</f>
        <v>0</v>
      </c>
    </row>
    <row r="192" spans="1:65" s="2" customFormat="1" ht="24.2" customHeight="1">
      <c r="A192" s="30"/>
      <c r="B192" s="129"/>
      <c r="C192" s="171" t="s">
        <v>253</v>
      </c>
      <c r="D192" s="171" t="s">
        <v>199</v>
      </c>
      <c r="E192" s="172" t="s">
        <v>254</v>
      </c>
      <c r="F192" s="173" t="s">
        <v>255</v>
      </c>
      <c r="G192" s="174" t="s">
        <v>202</v>
      </c>
      <c r="H192" s="175">
        <v>60</v>
      </c>
      <c r="I192" s="176"/>
      <c r="J192" s="177">
        <f>ROUND(I192*H192,2)</f>
        <v>0</v>
      </c>
      <c r="K192" s="178"/>
      <c r="L192" s="31"/>
      <c r="M192" s="179" t="s">
        <v>1</v>
      </c>
      <c r="N192" s="180" t="s">
        <v>37</v>
      </c>
      <c r="O192" s="56"/>
      <c r="P192" s="141">
        <f>O192*H192</f>
        <v>0</v>
      </c>
      <c r="Q192" s="141">
        <v>1.8214699999999999</v>
      </c>
      <c r="R192" s="141">
        <f>Q192*H192</f>
        <v>109.28819999999999</v>
      </c>
      <c r="S192" s="141">
        <v>0</v>
      </c>
      <c r="T192" s="142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3" t="s">
        <v>124</v>
      </c>
      <c r="AT192" s="143" t="s">
        <v>199</v>
      </c>
      <c r="AU192" s="143" t="s">
        <v>82</v>
      </c>
      <c r="AY192" s="15" t="s">
        <v>123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5" t="s">
        <v>80</v>
      </c>
      <c r="BK192" s="144">
        <f>ROUND(I192*H192,2)</f>
        <v>0</v>
      </c>
      <c r="BL192" s="15" t="s">
        <v>124</v>
      </c>
      <c r="BM192" s="143" t="s">
        <v>256</v>
      </c>
    </row>
    <row r="193" spans="1:65" s="2" customFormat="1" ht="146.25">
      <c r="A193" s="30"/>
      <c r="B193" s="31"/>
      <c r="C193" s="30"/>
      <c r="D193" s="145" t="s">
        <v>126</v>
      </c>
      <c r="E193" s="30"/>
      <c r="F193" s="146" t="s">
        <v>257</v>
      </c>
      <c r="G193" s="30"/>
      <c r="H193" s="30"/>
      <c r="I193" s="147"/>
      <c r="J193" s="30"/>
      <c r="K193" s="30"/>
      <c r="L193" s="31"/>
      <c r="M193" s="148"/>
      <c r="N193" s="149"/>
      <c r="O193" s="56"/>
      <c r="P193" s="56"/>
      <c r="Q193" s="56"/>
      <c r="R193" s="56"/>
      <c r="S193" s="56"/>
      <c r="T193" s="57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5" t="s">
        <v>126</v>
      </c>
      <c r="AU193" s="15" t="s">
        <v>82</v>
      </c>
    </row>
    <row r="194" spans="1:65" s="12" customFormat="1">
      <c r="B194" s="150"/>
      <c r="D194" s="145" t="s">
        <v>127</v>
      </c>
      <c r="E194" s="151" t="s">
        <v>1</v>
      </c>
      <c r="F194" s="152" t="s">
        <v>258</v>
      </c>
      <c r="H194" s="153">
        <v>60</v>
      </c>
      <c r="I194" s="154"/>
      <c r="L194" s="150"/>
      <c r="M194" s="155"/>
      <c r="N194" s="156"/>
      <c r="O194" s="156"/>
      <c r="P194" s="156"/>
      <c r="Q194" s="156"/>
      <c r="R194" s="156"/>
      <c r="S194" s="156"/>
      <c r="T194" s="157"/>
      <c r="AT194" s="151" t="s">
        <v>127</v>
      </c>
      <c r="AU194" s="151" t="s">
        <v>82</v>
      </c>
      <c r="AV194" s="12" t="s">
        <v>82</v>
      </c>
      <c r="AW194" s="12" t="s">
        <v>29</v>
      </c>
      <c r="AX194" s="12" t="s">
        <v>80</v>
      </c>
      <c r="AY194" s="151" t="s">
        <v>123</v>
      </c>
    </row>
    <row r="195" spans="1:65" s="13" customFormat="1" ht="25.9" customHeight="1">
      <c r="B195" s="158"/>
      <c r="D195" s="159" t="s">
        <v>71</v>
      </c>
      <c r="E195" s="160" t="s">
        <v>259</v>
      </c>
      <c r="F195" s="160" t="s">
        <v>260</v>
      </c>
      <c r="I195" s="161"/>
      <c r="J195" s="162">
        <f>BK195</f>
        <v>0</v>
      </c>
      <c r="L195" s="158"/>
      <c r="M195" s="163"/>
      <c r="N195" s="164"/>
      <c r="O195" s="164"/>
      <c r="P195" s="165">
        <f>SUM(P196:P209)</f>
        <v>0</v>
      </c>
      <c r="Q195" s="164"/>
      <c r="R195" s="165">
        <f>SUM(R196:R209)</f>
        <v>0</v>
      </c>
      <c r="S195" s="164"/>
      <c r="T195" s="166">
        <f>SUM(T196:T209)</f>
        <v>0</v>
      </c>
      <c r="AR195" s="159" t="s">
        <v>124</v>
      </c>
      <c r="AT195" s="167" t="s">
        <v>71</v>
      </c>
      <c r="AU195" s="167" t="s">
        <v>72</v>
      </c>
      <c r="AY195" s="159" t="s">
        <v>123</v>
      </c>
      <c r="BK195" s="168">
        <f>SUM(BK196:BK209)</f>
        <v>0</v>
      </c>
    </row>
    <row r="196" spans="1:65" s="2" customFormat="1" ht="49.15" customHeight="1">
      <c r="A196" s="30"/>
      <c r="B196" s="129"/>
      <c r="C196" s="171" t="s">
        <v>261</v>
      </c>
      <c r="D196" s="171" t="s">
        <v>199</v>
      </c>
      <c r="E196" s="172" t="s">
        <v>262</v>
      </c>
      <c r="F196" s="173" t="s">
        <v>263</v>
      </c>
      <c r="G196" s="174" t="s">
        <v>121</v>
      </c>
      <c r="H196" s="175">
        <v>136.91</v>
      </c>
      <c r="I196" s="176"/>
      <c r="J196" s="177">
        <f>ROUND(I196*H196,2)</f>
        <v>0</v>
      </c>
      <c r="K196" s="178"/>
      <c r="L196" s="31"/>
      <c r="M196" s="179" t="s">
        <v>1</v>
      </c>
      <c r="N196" s="180" t="s">
        <v>37</v>
      </c>
      <c r="O196" s="56"/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3" t="s">
        <v>264</v>
      </c>
      <c r="AT196" s="143" t="s">
        <v>199</v>
      </c>
      <c r="AU196" s="143" t="s">
        <v>80</v>
      </c>
      <c r="AY196" s="15" t="s">
        <v>123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5" t="s">
        <v>80</v>
      </c>
      <c r="BK196" s="144">
        <f>ROUND(I196*H196,2)</f>
        <v>0</v>
      </c>
      <c r="BL196" s="15" t="s">
        <v>264</v>
      </c>
      <c r="BM196" s="143" t="s">
        <v>265</v>
      </c>
    </row>
    <row r="197" spans="1:65" s="2" customFormat="1" ht="136.5">
      <c r="A197" s="30"/>
      <c r="B197" s="31"/>
      <c r="C197" s="30"/>
      <c r="D197" s="145" t="s">
        <v>126</v>
      </c>
      <c r="E197" s="30"/>
      <c r="F197" s="146" t="s">
        <v>266</v>
      </c>
      <c r="G197" s="30"/>
      <c r="H197" s="30"/>
      <c r="I197" s="147"/>
      <c r="J197" s="30"/>
      <c r="K197" s="30"/>
      <c r="L197" s="31"/>
      <c r="M197" s="148"/>
      <c r="N197" s="149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5" t="s">
        <v>126</v>
      </c>
      <c r="AU197" s="15" t="s">
        <v>80</v>
      </c>
    </row>
    <row r="198" spans="1:65" s="12" customFormat="1">
      <c r="B198" s="150"/>
      <c r="D198" s="145" t="s">
        <v>127</v>
      </c>
      <c r="E198" s="151" t="s">
        <v>1</v>
      </c>
      <c r="F198" s="152" t="s">
        <v>267</v>
      </c>
      <c r="H198" s="153">
        <v>136.91</v>
      </c>
      <c r="I198" s="154"/>
      <c r="L198" s="150"/>
      <c r="M198" s="155"/>
      <c r="N198" s="156"/>
      <c r="O198" s="156"/>
      <c r="P198" s="156"/>
      <c r="Q198" s="156"/>
      <c r="R198" s="156"/>
      <c r="S198" s="156"/>
      <c r="T198" s="157"/>
      <c r="AT198" s="151" t="s">
        <v>127</v>
      </c>
      <c r="AU198" s="151" t="s">
        <v>80</v>
      </c>
      <c r="AV198" s="12" t="s">
        <v>82</v>
      </c>
      <c r="AW198" s="12" t="s">
        <v>29</v>
      </c>
      <c r="AX198" s="12" t="s">
        <v>80</v>
      </c>
      <c r="AY198" s="151" t="s">
        <v>123</v>
      </c>
    </row>
    <row r="199" spans="1:65" s="2" customFormat="1" ht="62.65" customHeight="1">
      <c r="A199" s="30"/>
      <c r="B199" s="129"/>
      <c r="C199" s="171" t="s">
        <v>268</v>
      </c>
      <c r="D199" s="171" t="s">
        <v>199</v>
      </c>
      <c r="E199" s="172" t="s">
        <v>269</v>
      </c>
      <c r="F199" s="173" t="s">
        <v>270</v>
      </c>
      <c r="G199" s="174" t="s">
        <v>121</v>
      </c>
      <c r="H199" s="175">
        <v>26.527999999999999</v>
      </c>
      <c r="I199" s="176"/>
      <c r="J199" s="177">
        <f>ROUND(I199*H199,2)</f>
        <v>0</v>
      </c>
      <c r="K199" s="178"/>
      <c r="L199" s="31"/>
      <c r="M199" s="179" t="s">
        <v>1</v>
      </c>
      <c r="N199" s="180" t="s">
        <v>37</v>
      </c>
      <c r="O199" s="56"/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3" t="s">
        <v>264</v>
      </c>
      <c r="AT199" s="143" t="s">
        <v>199</v>
      </c>
      <c r="AU199" s="143" t="s">
        <v>80</v>
      </c>
      <c r="AY199" s="15" t="s">
        <v>123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5" t="s">
        <v>80</v>
      </c>
      <c r="BK199" s="144">
        <f>ROUND(I199*H199,2)</f>
        <v>0</v>
      </c>
      <c r="BL199" s="15" t="s">
        <v>264</v>
      </c>
      <c r="BM199" s="143" t="s">
        <v>271</v>
      </c>
    </row>
    <row r="200" spans="1:65" s="2" customFormat="1" ht="136.5">
      <c r="A200" s="30"/>
      <c r="B200" s="31"/>
      <c r="C200" s="30"/>
      <c r="D200" s="145" t="s">
        <v>126</v>
      </c>
      <c r="E200" s="30"/>
      <c r="F200" s="146" t="s">
        <v>272</v>
      </c>
      <c r="G200" s="30"/>
      <c r="H200" s="30"/>
      <c r="I200" s="147"/>
      <c r="J200" s="30"/>
      <c r="K200" s="30"/>
      <c r="L200" s="31"/>
      <c r="M200" s="148"/>
      <c r="N200" s="149"/>
      <c r="O200" s="56"/>
      <c r="P200" s="56"/>
      <c r="Q200" s="56"/>
      <c r="R200" s="56"/>
      <c r="S200" s="56"/>
      <c r="T200" s="57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5" t="s">
        <v>126</v>
      </c>
      <c r="AU200" s="15" t="s">
        <v>80</v>
      </c>
    </row>
    <row r="201" spans="1:65" s="12" customFormat="1">
      <c r="B201" s="150"/>
      <c r="D201" s="145" t="s">
        <v>127</v>
      </c>
      <c r="E201" s="151" t="s">
        <v>1</v>
      </c>
      <c r="F201" s="152" t="s">
        <v>273</v>
      </c>
      <c r="H201" s="153">
        <v>26.527999999999999</v>
      </c>
      <c r="I201" s="154"/>
      <c r="L201" s="150"/>
      <c r="M201" s="155"/>
      <c r="N201" s="156"/>
      <c r="O201" s="156"/>
      <c r="P201" s="156"/>
      <c r="Q201" s="156"/>
      <c r="R201" s="156"/>
      <c r="S201" s="156"/>
      <c r="T201" s="157"/>
      <c r="AT201" s="151" t="s">
        <v>127</v>
      </c>
      <c r="AU201" s="151" t="s">
        <v>80</v>
      </c>
      <c r="AV201" s="12" t="s">
        <v>82</v>
      </c>
      <c r="AW201" s="12" t="s">
        <v>29</v>
      </c>
      <c r="AX201" s="12" t="s">
        <v>80</v>
      </c>
      <c r="AY201" s="151" t="s">
        <v>123</v>
      </c>
    </row>
    <row r="202" spans="1:65" s="2" customFormat="1" ht="49.15" customHeight="1">
      <c r="A202" s="30"/>
      <c r="B202" s="129"/>
      <c r="C202" s="171" t="s">
        <v>133</v>
      </c>
      <c r="D202" s="171" t="s">
        <v>199</v>
      </c>
      <c r="E202" s="172" t="s">
        <v>274</v>
      </c>
      <c r="F202" s="173" t="s">
        <v>275</v>
      </c>
      <c r="G202" s="174" t="s">
        <v>121</v>
      </c>
      <c r="H202" s="175">
        <v>162</v>
      </c>
      <c r="I202" s="176"/>
      <c r="J202" s="177">
        <f>ROUND(I202*H202,2)</f>
        <v>0</v>
      </c>
      <c r="K202" s="178"/>
      <c r="L202" s="31"/>
      <c r="M202" s="179" t="s">
        <v>1</v>
      </c>
      <c r="N202" s="180" t="s">
        <v>37</v>
      </c>
      <c r="O202" s="56"/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43" t="s">
        <v>264</v>
      </c>
      <c r="AT202" s="143" t="s">
        <v>199</v>
      </c>
      <c r="AU202" s="143" t="s">
        <v>80</v>
      </c>
      <c r="AY202" s="15" t="s">
        <v>123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5" t="s">
        <v>80</v>
      </c>
      <c r="BK202" s="144">
        <f>ROUND(I202*H202,2)</f>
        <v>0</v>
      </c>
      <c r="BL202" s="15" t="s">
        <v>264</v>
      </c>
      <c r="BM202" s="143" t="s">
        <v>276</v>
      </c>
    </row>
    <row r="203" spans="1:65" s="2" customFormat="1" ht="126.75">
      <c r="A203" s="30"/>
      <c r="B203" s="31"/>
      <c r="C203" s="30"/>
      <c r="D203" s="145" t="s">
        <v>126</v>
      </c>
      <c r="E203" s="30"/>
      <c r="F203" s="146" t="s">
        <v>277</v>
      </c>
      <c r="G203" s="30"/>
      <c r="H203" s="30"/>
      <c r="I203" s="147"/>
      <c r="J203" s="30"/>
      <c r="K203" s="30"/>
      <c r="L203" s="31"/>
      <c r="M203" s="148"/>
      <c r="N203" s="149"/>
      <c r="O203" s="56"/>
      <c r="P203" s="56"/>
      <c r="Q203" s="56"/>
      <c r="R203" s="56"/>
      <c r="S203" s="56"/>
      <c r="T203" s="57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5" t="s">
        <v>126</v>
      </c>
      <c r="AU203" s="15" t="s">
        <v>80</v>
      </c>
    </row>
    <row r="204" spans="1:65" s="2" customFormat="1" ht="62.65" customHeight="1">
      <c r="A204" s="30"/>
      <c r="B204" s="129"/>
      <c r="C204" s="171" t="s">
        <v>278</v>
      </c>
      <c r="D204" s="171" t="s">
        <v>199</v>
      </c>
      <c r="E204" s="172" t="s">
        <v>279</v>
      </c>
      <c r="F204" s="173" t="s">
        <v>280</v>
      </c>
      <c r="G204" s="174" t="s">
        <v>121</v>
      </c>
      <c r="H204" s="175">
        <v>53.88</v>
      </c>
      <c r="I204" s="176"/>
      <c r="J204" s="177">
        <f>ROUND(I204*H204,2)</f>
        <v>0</v>
      </c>
      <c r="K204" s="178"/>
      <c r="L204" s="31"/>
      <c r="M204" s="179" t="s">
        <v>1</v>
      </c>
      <c r="N204" s="180" t="s">
        <v>37</v>
      </c>
      <c r="O204" s="56"/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3" t="s">
        <v>264</v>
      </c>
      <c r="AT204" s="143" t="s">
        <v>199</v>
      </c>
      <c r="AU204" s="143" t="s">
        <v>80</v>
      </c>
      <c r="AY204" s="15" t="s">
        <v>123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5" t="s">
        <v>80</v>
      </c>
      <c r="BK204" s="144">
        <f>ROUND(I204*H204,2)</f>
        <v>0</v>
      </c>
      <c r="BL204" s="15" t="s">
        <v>264</v>
      </c>
      <c r="BM204" s="143" t="s">
        <v>281</v>
      </c>
    </row>
    <row r="205" spans="1:65" s="2" customFormat="1" ht="136.5">
      <c r="A205" s="30"/>
      <c r="B205" s="31"/>
      <c r="C205" s="30"/>
      <c r="D205" s="145" t="s">
        <v>126</v>
      </c>
      <c r="E205" s="30"/>
      <c r="F205" s="146" t="s">
        <v>282</v>
      </c>
      <c r="G205" s="30"/>
      <c r="H205" s="30"/>
      <c r="I205" s="147"/>
      <c r="J205" s="30"/>
      <c r="K205" s="30"/>
      <c r="L205" s="31"/>
      <c r="M205" s="148"/>
      <c r="N205" s="149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5" t="s">
        <v>126</v>
      </c>
      <c r="AU205" s="15" t="s">
        <v>80</v>
      </c>
    </row>
    <row r="206" spans="1:65" s="12" customFormat="1">
      <c r="B206" s="150"/>
      <c r="D206" s="145" t="s">
        <v>127</v>
      </c>
      <c r="E206" s="151" t="s">
        <v>1</v>
      </c>
      <c r="F206" s="152" t="s">
        <v>283</v>
      </c>
      <c r="H206" s="153">
        <v>53.88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1" t="s">
        <v>127</v>
      </c>
      <c r="AU206" s="151" t="s">
        <v>80</v>
      </c>
      <c r="AV206" s="12" t="s">
        <v>82</v>
      </c>
      <c r="AW206" s="12" t="s">
        <v>29</v>
      </c>
      <c r="AX206" s="12" t="s">
        <v>80</v>
      </c>
      <c r="AY206" s="151" t="s">
        <v>123</v>
      </c>
    </row>
    <row r="207" spans="1:65" s="2" customFormat="1" ht="14.45" customHeight="1">
      <c r="A207" s="30"/>
      <c r="B207" s="129"/>
      <c r="C207" s="171" t="s">
        <v>284</v>
      </c>
      <c r="D207" s="171" t="s">
        <v>199</v>
      </c>
      <c r="E207" s="172" t="s">
        <v>285</v>
      </c>
      <c r="F207" s="173" t="s">
        <v>286</v>
      </c>
      <c r="G207" s="174" t="s">
        <v>121</v>
      </c>
      <c r="H207" s="175">
        <v>162</v>
      </c>
      <c r="I207" s="176"/>
      <c r="J207" s="177">
        <f>ROUND(I207*H207,2)</f>
        <v>0</v>
      </c>
      <c r="K207" s="178"/>
      <c r="L207" s="31"/>
      <c r="M207" s="179" t="s">
        <v>1</v>
      </c>
      <c r="N207" s="180" t="s">
        <v>37</v>
      </c>
      <c r="O207" s="56"/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3" t="s">
        <v>264</v>
      </c>
      <c r="AT207" s="143" t="s">
        <v>199</v>
      </c>
      <c r="AU207" s="143" t="s">
        <v>80</v>
      </c>
      <c r="AY207" s="15" t="s">
        <v>123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5" t="s">
        <v>80</v>
      </c>
      <c r="BK207" s="144">
        <f>ROUND(I207*H207,2)</f>
        <v>0</v>
      </c>
      <c r="BL207" s="15" t="s">
        <v>264</v>
      </c>
      <c r="BM207" s="143" t="s">
        <v>287</v>
      </c>
    </row>
    <row r="208" spans="1:65" s="2" customFormat="1" ht="58.5">
      <c r="A208" s="30"/>
      <c r="B208" s="31"/>
      <c r="C208" s="30"/>
      <c r="D208" s="145" t="s">
        <v>126</v>
      </c>
      <c r="E208" s="30"/>
      <c r="F208" s="146" t="s">
        <v>288</v>
      </c>
      <c r="G208" s="30"/>
      <c r="H208" s="30"/>
      <c r="I208" s="147"/>
      <c r="J208" s="30"/>
      <c r="K208" s="30"/>
      <c r="L208" s="31"/>
      <c r="M208" s="148"/>
      <c r="N208" s="149"/>
      <c r="O208" s="56"/>
      <c r="P208" s="56"/>
      <c r="Q208" s="56"/>
      <c r="R208" s="56"/>
      <c r="S208" s="56"/>
      <c r="T208" s="57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5" t="s">
        <v>126</v>
      </c>
      <c r="AU208" s="15" t="s">
        <v>80</v>
      </c>
    </row>
    <row r="209" spans="1:51" s="12" customFormat="1">
      <c r="B209" s="150"/>
      <c r="D209" s="145" t="s">
        <v>127</v>
      </c>
      <c r="E209" s="151" t="s">
        <v>1</v>
      </c>
      <c r="F209" s="152" t="s">
        <v>289</v>
      </c>
      <c r="H209" s="153">
        <v>162</v>
      </c>
      <c r="I209" s="154"/>
      <c r="L209" s="150"/>
      <c r="M209" s="181"/>
      <c r="N209" s="182"/>
      <c r="O209" s="182"/>
      <c r="P209" s="182"/>
      <c r="Q209" s="182"/>
      <c r="R209" s="182"/>
      <c r="S209" s="182"/>
      <c r="T209" s="183"/>
      <c r="AT209" s="151" t="s">
        <v>127</v>
      </c>
      <c r="AU209" s="151" t="s">
        <v>80</v>
      </c>
      <c r="AV209" s="12" t="s">
        <v>82</v>
      </c>
      <c r="AW209" s="12" t="s">
        <v>29</v>
      </c>
      <c r="AX209" s="12" t="s">
        <v>80</v>
      </c>
      <c r="AY209" s="151" t="s">
        <v>123</v>
      </c>
    </row>
    <row r="210" spans="1:51" s="2" customFormat="1" ht="6.95" customHeight="1">
      <c r="A210" s="30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31"/>
      <c r="M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</row>
  </sheetData>
  <autoFilter ref="C120:K20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Kaple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290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ROUND(J117,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ROUND((SUM(BE117:BE143)),  2)</f>
        <v>0</v>
      </c>
      <c r="G33" s="30"/>
      <c r="H33" s="30"/>
      <c r="I33" s="98">
        <v>0.21</v>
      </c>
      <c r="J33" s="97">
        <f>ROUND(((SUM(BE117:BE143))*I33),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ROUND((SUM(BF117:BF143)),  2)</f>
        <v>0</v>
      </c>
      <c r="G34" s="30"/>
      <c r="H34" s="30"/>
      <c r="I34" s="98">
        <v>0.15</v>
      </c>
      <c r="J34" s="97">
        <f>ROUND(((SUM(BF117:BF143))*I34),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ROUND((SUM(BG117:BG143)),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ROUND((SUM(BH117:BH143)),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ROUND((SUM(BI117:BI143)),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Kaple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05 - VON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J117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9" customFormat="1" ht="24.95" customHeight="1">
      <c r="B97" s="110"/>
      <c r="D97" s="111" t="s">
        <v>291</v>
      </c>
      <c r="E97" s="112"/>
      <c r="F97" s="112"/>
      <c r="G97" s="112"/>
      <c r="H97" s="112"/>
      <c r="I97" s="112"/>
      <c r="J97" s="113">
        <f>J118</f>
        <v>0</v>
      </c>
      <c r="L97" s="110"/>
    </row>
    <row r="98" spans="1:31" s="2" customFormat="1" ht="21.75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105</v>
      </c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0"/>
      <c r="D107" s="30"/>
      <c r="E107" s="229" t="str">
        <f>E7</f>
        <v>Oprava nástupišť v obvodu OŘ OLC - Kaple</v>
      </c>
      <c r="F107" s="230"/>
      <c r="G107" s="230"/>
      <c r="H107" s="2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93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19" t="str">
        <f>E9</f>
        <v>SO 05 - VON</v>
      </c>
      <c r="F109" s="228"/>
      <c r="G109" s="228"/>
      <c r="H109" s="228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0"/>
      <c r="E111" s="30"/>
      <c r="F111" s="23" t="str">
        <f>F12</f>
        <v xml:space="preserve"> </v>
      </c>
      <c r="G111" s="30"/>
      <c r="H111" s="30"/>
      <c r="I111" s="25" t="s">
        <v>22</v>
      </c>
      <c r="J111" s="53">
        <f>IF(J12="","",J12)</f>
        <v>0</v>
      </c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0"/>
      <c r="E113" s="30"/>
      <c r="F113" s="23" t="str">
        <f>E15</f>
        <v xml:space="preserve"> </v>
      </c>
      <c r="G113" s="30"/>
      <c r="H113" s="30"/>
      <c r="I113" s="25" t="s">
        <v>28</v>
      </c>
      <c r="J113" s="28" t="str">
        <f>E21</f>
        <v xml:space="preserve"> 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26</v>
      </c>
      <c r="D114" s="30"/>
      <c r="E114" s="30"/>
      <c r="F114" s="23" t="str">
        <f>IF(E18="","",E18)</f>
        <v>Vyplň údaj</v>
      </c>
      <c r="G114" s="30"/>
      <c r="H114" s="30"/>
      <c r="I114" s="25" t="s">
        <v>30</v>
      </c>
      <c r="J114" s="28" t="str">
        <f>E24</f>
        <v xml:space="preserve"> 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1" customFormat="1" ht="29.25" customHeight="1">
      <c r="A116" s="118"/>
      <c r="B116" s="119"/>
      <c r="C116" s="120" t="s">
        <v>106</v>
      </c>
      <c r="D116" s="121" t="s">
        <v>57</v>
      </c>
      <c r="E116" s="121" t="s">
        <v>53</v>
      </c>
      <c r="F116" s="121" t="s">
        <v>54</v>
      </c>
      <c r="G116" s="121" t="s">
        <v>107</v>
      </c>
      <c r="H116" s="121" t="s">
        <v>108</v>
      </c>
      <c r="I116" s="121" t="s">
        <v>109</v>
      </c>
      <c r="J116" s="122" t="s">
        <v>97</v>
      </c>
      <c r="K116" s="123" t="s">
        <v>110</v>
      </c>
      <c r="L116" s="124"/>
      <c r="M116" s="60" t="s">
        <v>1</v>
      </c>
      <c r="N116" s="61" t="s">
        <v>36</v>
      </c>
      <c r="O116" s="61" t="s">
        <v>111</v>
      </c>
      <c r="P116" s="61" t="s">
        <v>112</v>
      </c>
      <c r="Q116" s="61" t="s">
        <v>113</v>
      </c>
      <c r="R116" s="61" t="s">
        <v>114</v>
      </c>
      <c r="S116" s="61" t="s">
        <v>115</v>
      </c>
      <c r="T116" s="62" t="s">
        <v>116</v>
      </c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</row>
    <row r="117" spans="1:65" s="2" customFormat="1" ht="22.9" customHeight="1">
      <c r="A117" s="30"/>
      <c r="B117" s="31"/>
      <c r="C117" s="67" t="s">
        <v>117</v>
      </c>
      <c r="D117" s="30"/>
      <c r="E117" s="30"/>
      <c r="F117" s="30"/>
      <c r="G117" s="30"/>
      <c r="H117" s="30"/>
      <c r="I117" s="30"/>
      <c r="J117" s="125">
        <f>BK117</f>
        <v>0</v>
      </c>
      <c r="K117" s="30"/>
      <c r="L117" s="31"/>
      <c r="M117" s="63"/>
      <c r="N117" s="54"/>
      <c r="O117" s="64"/>
      <c r="P117" s="126">
        <f>P118</f>
        <v>0</v>
      </c>
      <c r="Q117" s="64"/>
      <c r="R117" s="126">
        <f>R118</f>
        <v>0</v>
      </c>
      <c r="S117" s="64"/>
      <c r="T117" s="127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5" t="s">
        <v>71</v>
      </c>
      <c r="AU117" s="15" t="s">
        <v>99</v>
      </c>
      <c r="BK117" s="128">
        <f>BK118</f>
        <v>0</v>
      </c>
    </row>
    <row r="118" spans="1:65" s="13" customFormat="1" ht="25.9" customHeight="1">
      <c r="B118" s="158"/>
      <c r="D118" s="159" t="s">
        <v>71</v>
      </c>
      <c r="E118" s="160" t="s">
        <v>292</v>
      </c>
      <c r="F118" s="160" t="s">
        <v>293</v>
      </c>
      <c r="I118" s="161"/>
      <c r="J118" s="162">
        <f>BK118</f>
        <v>0</v>
      </c>
      <c r="L118" s="158"/>
      <c r="M118" s="163"/>
      <c r="N118" s="164"/>
      <c r="O118" s="164"/>
      <c r="P118" s="165">
        <f>SUM(P119:P143)</f>
        <v>0</v>
      </c>
      <c r="Q118" s="164"/>
      <c r="R118" s="165">
        <f>SUM(R119:R143)</f>
        <v>0</v>
      </c>
      <c r="S118" s="164"/>
      <c r="T118" s="166">
        <f>SUM(T119:T143)</f>
        <v>0</v>
      </c>
      <c r="AR118" s="159" t="s">
        <v>142</v>
      </c>
      <c r="AT118" s="167" t="s">
        <v>71</v>
      </c>
      <c r="AU118" s="167" t="s">
        <v>72</v>
      </c>
      <c r="AY118" s="159" t="s">
        <v>123</v>
      </c>
      <c r="BK118" s="168">
        <f>SUM(BK119:BK143)</f>
        <v>0</v>
      </c>
    </row>
    <row r="119" spans="1:65" s="2" customFormat="1" ht="14.45" customHeight="1">
      <c r="A119" s="30"/>
      <c r="B119" s="129"/>
      <c r="C119" s="171" t="s">
        <v>80</v>
      </c>
      <c r="D119" s="171" t="s">
        <v>199</v>
      </c>
      <c r="E119" s="172" t="s">
        <v>294</v>
      </c>
      <c r="F119" s="173" t="s">
        <v>295</v>
      </c>
      <c r="G119" s="174" t="s">
        <v>296</v>
      </c>
      <c r="H119" s="184"/>
      <c r="I119" s="176"/>
      <c r="J119" s="177">
        <f>ROUND(I119*H119,2)</f>
        <v>0</v>
      </c>
      <c r="K119" s="178"/>
      <c r="L119" s="31"/>
      <c r="M119" s="179" t="s">
        <v>1</v>
      </c>
      <c r="N119" s="180" t="s">
        <v>37</v>
      </c>
      <c r="O119" s="56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3" t="s">
        <v>124</v>
      </c>
      <c r="AT119" s="143" t="s">
        <v>199</v>
      </c>
      <c r="AU119" s="143" t="s">
        <v>80</v>
      </c>
      <c r="AY119" s="15" t="s">
        <v>123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5" t="s">
        <v>80</v>
      </c>
      <c r="BK119" s="144">
        <f>ROUND(I119*H119,2)</f>
        <v>0</v>
      </c>
      <c r="BL119" s="15" t="s">
        <v>124</v>
      </c>
      <c r="BM119" s="143" t="s">
        <v>297</v>
      </c>
    </row>
    <row r="120" spans="1:65" s="2" customFormat="1">
      <c r="A120" s="30"/>
      <c r="B120" s="31"/>
      <c r="C120" s="30"/>
      <c r="D120" s="145" t="s">
        <v>126</v>
      </c>
      <c r="E120" s="30"/>
      <c r="F120" s="146" t="s">
        <v>295</v>
      </c>
      <c r="G120" s="30"/>
      <c r="H120" s="30"/>
      <c r="I120" s="147"/>
      <c r="J120" s="30"/>
      <c r="K120" s="30"/>
      <c r="L120" s="31"/>
      <c r="M120" s="148"/>
      <c r="N120" s="149"/>
      <c r="O120" s="56"/>
      <c r="P120" s="56"/>
      <c r="Q120" s="56"/>
      <c r="R120" s="56"/>
      <c r="S120" s="56"/>
      <c r="T120" s="57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126</v>
      </c>
      <c r="AU120" s="15" t="s">
        <v>80</v>
      </c>
    </row>
    <row r="121" spans="1:65" s="2" customFormat="1" ht="24.2" customHeight="1">
      <c r="A121" s="30"/>
      <c r="B121" s="129"/>
      <c r="C121" s="171" t="s">
        <v>82</v>
      </c>
      <c r="D121" s="171" t="s">
        <v>199</v>
      </c>
      <c r="E121" s="172" t="s">
        <v>298</v>
      </c>
      <c r="F121" s="173" t="s">
        <v>299</v>
      </c>
      <c r="G121" s="174" t="s">
        <v>131</v>
      </c>
      <c r="H121" s="175">
        <v>2</v>
      </c>
      <c r="I121" s="176"/>
      <c r="J121" s="177">
        <f>ROUND(I121*H121,2)</f>
        <v>0</v>
      </c>
      <c r="K121" s="178"/>
      <c r="L121" s="31"/>
      <c r="M121" s="179" t="s">
        <v>1</v>
      </c>
      <c r="N121" s="180" t="s">
        <v>37</v>
      </c>
      <c r="O121" s="56"/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3" t="s">
        <v>124</v>
      </c>
      <c r="AT121" s="143" t="s">
        <v>199</v>
      </c>
      <c r="AU121" s="143" t="s">
        <v>80</v>
      </c>
      <c r="AY121" s="15" t="s">
        <v>123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5" t="s">
        <v>80</v>
      </c>
      <c r="BK121" s="144">
        <f>ROUND(I121*H121,2)</f>
        <v>0</v>
      </c>
      <c r="BL121" s="15" t="s">
        <v>124</v>
      </c>
      <c r="BM121" s="143" t="s">
        <v>300</v>
      </c>
    </row>
    <row r="122" spans="1:65" s="2" customFormat="1" ht="48.75">
      <c r="A122" s="30"/>
      <c r="B122" s="31"/>
      <c r="C122" s="30"/>
      <c r="D122" s="145" t="s">
        <v>126</v>
      </c>
      <c r="E122" s="30"/>
      <c r="F122" s="146" t="s">
        <v>301</v>
      </c>
      <c r="G122" s="30"/>
      <c r="H122" s="30"/>
      <c r="I122" s="147"/>
      <c r="J122" s="30"/>
      <c r="K122" s="30"/>
      <c r="L122" s="31"/>
      <c r="M122" s="148"/>
      <c r="N122" s="149"/>
      <c r="O122" s="56"/>
      <c r="P122" s="56"/>
      <c r="Q122" s="56"/>
      <c r="R122" s="56"/>
      <c r="S122" s="56"/>
      <c r="T122" s="57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126</v>
      </c>
      <c r="AU122" s="15" t="s">
        <v>80</v>
      </c>
    </row>
    <row r="123" spans="1:65" s="2" customFormat="1" ht="14.45" customHeight="1">
      <c r="A123" s="30"/>
      <c r="B123" s="129"/>
      <c r="C123" s="171" t="s">
        <v>134</v>
      </c>
      <c r="D123" s="171" t="s">
        <v>199</v>
      </c>
      <c r="E123" s="172" t="s">
        <v>302</v>
      </c>
      <c r="F123" s="173" t="s">
        <v>303</v>
      </c>
      <c r="G123" s="174" t="s">
        <v>296</v>
      </c>
      <c r="H123" s="184"/>
      <c r="I123" s="176"/>
      <c r="J123" s="177">
        <f>ROUND(I123*H123,2)</f>
        <v>0</v>
      </c>
      <c r="K123" s="178"/>
      <c r="L123" s="31"/>
      <c r="M123" s="179" t="s">
        <v>1</v>
      </c>
      <c r="N123" s="180" t="s">
        <v>37</v>
      </c>
      <c r="O123" s="56"/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124</v>
      </c>
      <c r="AT123" s="143" t="s">
        <v>199</v>
      </c>
      <c r="AU123" s="143" t="s">
        <v>80</v>
      </c>
      <c r="AY123" s="15" t="s">
        <v>123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80</v>
      </c>
      <c r="BK123" s="144">
        <f>ROUND(I123*H123,2)</f>
        <v>0</v>
      </c>
      <c r="BL123" s="15" t="s">
        <v>124</v>
      </c>
      <c r="BM123" s="143" t="s">
        <v>304</v>
      </c>
    </row>
    <row r="124" spans="1:65" s="2" customFormat="1">
      <c r="A124" s="30"/>
      <c r="B124" s="31"/>
      <c r="C124" s="30"/>
      <c r="D124" s="145" t="s">
        <v>126</v>
      </c>
      <c r="E124" s="30"/>
      <c r="F124" s="146" t="s">
        <v>303</v>
      </c>
      <c r="G124" s="30"/>
      <c r="H124" s="30"/>
      <c r="I124" s="147"/>
      <c r="J124" s="30"/>
      <c r="K124" s="30"/>
      <c r="L124" s="31"/>
      <c r="M124" s="148"/>
      <c r="N124" s="14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126</v>
      </c>
      <c r="AU124" s="15" t="s">
        <v>80</v>
      </c>
    </row>
    <row r="125" spans="1:65" s="2" customFormat="1" ht="14.45" customHeight="1">
      <c r="A125" s="30"/>
      <c r="B125" s="129"/>
      <c r="C125" s="171" t="s">
        <v>124</v>
      </c>
      <c r="D125" s="171" t="s">
        <v>199</v>
      </c>
      <c r="E125" s="172" t="s">
        <v>305</v>
      </c>
      <c r="F125" s="173" t="s">
        <v>306</v>
      </c>
      <c r="G125" s="174" t="s">
        <v>296</v>
      </c>
      <c r="H125" s="184"/>
      <c r="I125" s="176"/>
      <c r="J125" s="177">
        <f>ROUND(I125*H125,2)</f>
        <v>0</v>
      </c>
      <c r="K125" s="178"/>
      <c r="L125" s="31"/>
      <c r="M125" s="179" t="s">
        <v>1</v>
      </c>
      <c r="N125" s="180" t="s">
        <v>37</v>
      </c>
      <c r="O125" s="56"/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124</v>
      </c>
      <c r="AT125" s="143" t="s">
        <v>199</v>
      </c>
      <c r="AU125" s="143" t="s">
        <v>80</v>
      </c>
      <c r="AY125" s="15" t="s">
        <v>123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0</v>
      </c>
      <c r="BL125" s="15" t="s">
        <v>124</v>
      </c>
      <c r="BM125" s="143" t="s">
        <v>307</v>
      </c>
    </row>
    <row r="126" spans="1:65" s="2" customFormat="1">
      <c r="A126" s="30"/>
      <c r="B126" s="31"/>
      <c r="C126" s="30"/>
      <c r="D126" s="145" t="s">
        <v>126</v>
      </c>
      <c r="E126" s="30"/>
      <c r="F126" s="146" t="s">
        <v>306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126</v>
      </c>
      <c r="AU126" s="15" t="s">
        <v>80</v>
      </c>
    </row>
    <row r="127" spans="1:65" s="2" customFormat="1" ht="24.2" customHeight="1">
      <c r="A127" s="30"/>
      <c r="B127" s="129"/>
      <c r="C127" s="171" t="s">
        <v>142</v>
      </c>
      <c r="D127" s="171" t="s">
        <v>199</v>
      </c>
      <c r="E127" s="172" t="s">
        <v>308</v>
      </c>
      <c r="F127" s="173" t="s">
        <v>309</v>
      </c>
      <c r="G127" s="174" t="s">
        <v>296</v>
      </c>
      <c r="H127" s="184"/>
      <c r="I127" s="176"/>
      <c r="J127" s="177">
        <f>ROUND(I127*H127,2)</f>
        <v>0</v>
      </c>
      <c r="K127" s="178"/>
      <c r="L127" s="31"/>
      <c r="M127" s="179" t="s">
        <v>1</v>
      </c>
      <c r="N127" s="180" t="s">
        <v>37</v>
      </c>
      <c r="O127" s="56"/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3" t="s">
        <v>124</v>
      </c>
      <c r="AT127" s="143" t="s">
        <v>199</v>
      </c>
      <c r="AU127" s="143" t="s">
        <v>80</v>
      </c>
      <c r="AY127" s="15" t="s">
        <v>123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80</v>
      </c>
      <c r="BK127" s="144">
        <f>ROUND(I127*H127,2)</f>
        <v>0</v>
      </c>
      <c r="BL127" s="15" t="s">
        <v>124</v>
      </c>
      <c r="BM127" s="143" t="s">
        <v>310</v>
      </c>
    </row>
    <row r="128" spans="1:65" s="2" customFormat="1">
      <c r="A128" s="30"/>
      <c r="B128" s="31"/>
      <c r="C128" s="30"/>
      <c r="D128" s="145" t="s">
        <v>126</v>
      </c>
      <c r="E128" s="30"/>
      <c r="F128" s="146" t="s">
        <v>309</v>
      </c>
      <c r="G128" s="30"/>
      <c r="H128" s="30"/>
      <c r="I128" s="147"/>
      <c r="J128" s="30"/>
      <c r="K128" s="30"/>
      <c r="L128" s="31"/>
      <c r="M128" s="148"/>
      <c r="N128" s="149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126</v>
      </c>
      <c r="AU128" s="15" t="s">
        <v>80</v>
      </c>
    </row>
    <row r="129" spans="1:65" s="2" customFormat="1" ht="24.2" customHeight="1">
      <c r="A129" s="30"/>
      <c r="B129" s="129"/>
      <c r="C129" s="171" t="s">
        <v>147</v>
      </c>
      <c r="D129" s="171" t="s">
        <v>199</v>
      </c>
      <c r="E129" s="172" t="s">
        <v>311</v>
      </c>
      <c r="F129" s="173" t="s">
        <v>312</v>
      </c>
      <c r="G129" s="174" t="s">
        <v>313</v>
      </c>
      <c r="H129" s="175">
        <v>3.1</v>
      </c>
      <c r="I129" s="176"/>
      <c r="J129" s="177">
        <f>ROUND(I129*H129,2)</f>
        <v>0</v>
      </c>
      <c r="K129" s="178"/>
      <c r="L129" s="31"/>
      <c r="M129" s="179" t="s">
        <v>1</v>
      </c>
      <c r="N129" s="180" t="s">
        <v>37</v>
      </c>
      <c r="O129" s="56"/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3" t="s">
        <v>124</v>
      </c>
      <c r="AT129" s="143" t="s">
        <v>199</v>
      </c>
      <c r="AU129" s="143" t="s">
        <v>80</v>
      </c>
      <c r="AY129" s="15" t="s">
        <v>123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80</v>
      </c>
      <c r="BK129" s="144">
        <f>ROUND(I129*H129,2)</f>
        <v>0</v>
      </c>
      <c r="BL129" s="15" t="s">
        <v>124</v>
      </c>
      <c r="BM129" s="143" t="s">
        <v>314</v>
      </c>
    </row>
    <row r="130" spans="1:65" s="2" customFormat="1" ht="68.25">
      <c r="A130" s="30"/>
      <c r="B130" s="31"/>
      <c r="C130" s="30"/>
      <c r="D130" s="145" t="s">
        <v>126</v>
      </c>
      <c r="E130" s="30"/>
      <c r="F130" s="146" t="s">
        <v>315</v>
      </c>
      <c r="G130" s="30"/>
      <c r="H130" s="30"/>
      <c r="I130" s="147"/>
      <c r="J130" s="30"/>
      <c r="K130" s="30"/>
      <c r="L130" s="31"/>
      <c r="M130" s="148"/>
      <c r="N130" s="149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126</v>
      </c>
      <c r="AU130" s="15" t="s">
        <v>80</v>
      </c>
    </row>
    <row r="131" spans="1:65" s="12" customFormat="1">
      <c r="B131" s="150"/>
      <c r="D131" s="145" t="s">
        <v>127</v>
      </c>
      <c r="E131" s="151" t="s">
        <v>1</v>
      </c>
      <c r="F131" s="152" t="s">
        <v>316</v>
      </c>
      <c r="H131" s="153">
        <v>3.1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1" t="s">
        <v>127</v>
      </c>
      <c r="AU131" s="151" t="s">
        <v>80</v>
      </c>
      <c r="AV131" s="12" t="s">
        <v>82</v>
      </c>
      <c r="AW131" s="12" t="s">
        <v>29</v>
      </c>
      <c r="AX131" s="12" t="s">
        <v>80</v>
      </c>
      <c r="AY131" s="151" t="s">
        <v>123</v>
      </c>
    </row>
    <row r="132" spans="1:65" s="2" customFormat="1" ht="24.2" customHeight="1">
      <c r="A132" s="30"/>
      <c r="B132" s="129"/>
      <c r="C132" s="171" t="s">
        <v>151</v>
      </c>
      <c r="D132" s="171" t="s">
        <v>199</v>
      </c>
      <c r="E132" s="172" t="s">
        <v>317</v>
      </c>
      <c r="F132" s="173" t="s">
        <v>318</v>
      </c>
      <c r="G132" s="174" t="s">
        <v>319</v>
      </c>
      <c r="H132" s="175">
        <v>3</v>
      </c>
      <c r="I132" s="176"/>
      <c r="J132" s="177">
        <f>ROUND(I132*H132,2)</f>
        <v>0</v>
      </c>
      <c r="K132" s="178"/>
      <c r="L132" s="31"/>
      <c r="M132" s="179" t="s">
        <v>1</v>
      </c>
      <c r="N132" s="180" t="s">
        <v>37</v>
      </c>
      <c r="O132" s="56"/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124</v>
      </c>
      <c r="AT132" s="143" t="s">
        <v>199</v>
      </c>
      <c r="AU132" s="143" t="s">
        <v>80</v>
      </c>
      <c r="AY132" s="15" t="s">
        <v>123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0</v>
      </c>
      <c r="BL132" s="15" t="s">
        <v>124</v>
      </c>
      <c r="BM132" s="143" t="s">
        <v>320</v>
      </c>
    </row>
    <row r="133" spans="1:65" s="2" customFormat="1" ht="48.75">
      <c r="A133" s="30"/>
      <c r="B133" s="31"/>
      <c r="C133" s="30"/>
      <c r="D133" s="145" t="s">
        <v>126</v>
      </c>
      <c r="E133" s="30"/>
      <c r="F133" s="146" t="s">
        <v>321</v>
      </c>
      <c r="G133" s="30"/>
      <c r="H133" s="30"/>
      <c r="I133" s="147"/>
      <c r="J133" s="30"/>
      <c r="K133" s="30"/>
      <c r="L133" s="31"/>
      <c r="M133" s="148"/>
      <c r="N133" s="14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126</v>
      </c>
      <c r="AU133" s="15" t="s">
        <v>80</v>
      </c>
    </row>
    <row r="134" spans="1:65" s="2" customFormat="1" ht="14.45" customHeight="1">
      <c r="A134" s="30"/>
      <c r="B134" s="129"/>
      <c r="C134" s="171" t="s">
        <v>122</v>
      </c>
      <c r="D134" s="171" t="s">
        <v>199</v>
      </c>
      <c r="E134" s="172" t="s">
        <v>322</v>
      </c>
      <c r="F134" s="173" t="s">
        <v>323</v>
      </c>
      <c r="G134" s="174" t="s">
        <v>296</v>
      </c>
      <c r="H134" s="184"/>
      <c r="I134" s="176"/>
      <c r="J134" s="177">
        <f>ROUND(I134*H134,2)</f>
        <v>0</v>
      </c>
      <c r="K134" s="178"/>
      <c r="L134" s="31"/>
      <c r="M134" s="179" t="s">
        <v>1</v>
      </c>
      <c r="N134" s="180" t="s">
        <v>37</v>
      </c>
      <c r="O134" s="56"/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124</v>
      </c>
      <c r="AT134" s="143" t="s">
        <v>199</v>
      </c>
      <c r="AU134" s="143" t="s">
        <v>80</v>
      </c>
      <c r="AY134" s="15" t="s">
        <v>123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80</v>
      </c>
      <c r="BK134" s="144">
        <f>ROUND(I134*H134,2)</f>
        <v>0</v>
      </c>
      <c r="BL134" s="15" t="s">
        <v>124</v>
      </c>
      <c r="BM134" s="143" t="s">
        <v>324</v>
      </c>
    </row>
    <row r="135" spans="1:65" s="2" customFormat="1">
      <c r="A135" s="30"/>
      <c r="B135" s="31"/>
      <c r="C135" s="30"/>
      <c r="D135" s="145" t="s">
        <v>126</v>
      </c>
      <c r="E135" s="30"/>
      <c r="F135" s="146" t="s">
        <v>323</v>
      </c>
      <c r="G135" s="30"/>
      <c r="H135" s="30"/>
      <c r="I135" s="147"/>
      <c r="J135" s="30"/>
      <c r="K135" s="30"/>
      <c r="L135" s="31"/>
      <c r="M135" s="148"/>
      <c r="N135" s="149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126</v>
      </c>
      <c r="AU135" s="15" t="s">
        <v>80</v>
      </c>
    </row>
    <row r="136" spans="1:65" s="2" customFormat="1" ht="62.65" customHeight="1">
      <c r="A136" s="30"/>
      <c r="B136" s="129"/>
      <c r="C136" s="171" t="s">
        <v>158</v>
      </c>
      <c r="D136" s="171" t="s">
        <v>199</v>
      </c>
      <c r="E136" s="172" t="s">
        <v>325</v>
      </c>
      <c r="F136" s="173" t="s">
        <v>326</v>
      </c>
      <c r="G136" s="174" t="s">
        <v>296</v>
      </c>
      <c r="H136" s="184"/>
      <c r="I136" s="176"/>
      <c r="J136" s="177">
        <f>ROUND(I136*H136,2)</f>
        <v>0</v>
      </c>
      <c r="K136" s="178"/>
      <c r="L136" s="31"/>
      <c r="M136" s="179" t="s">
        <v>1</v>
      </c>
      <c r="N136" s="180" t="s">
        <v>37</v>
      </c>
      <c r="O136" s="56"/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3" t="s">
        <v>124</v>
      </c>
      <c r="AT136" s="143" t="s">
        <v>199</v>
      </c>
      <c r="AU136" s="143" t="s">
        <v>80</v>
      </c>
      <c r="AY136" s="15" t="s">
        <v>123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80</v>
      </c>
      <c r="BK136" s="144">
        <f>ROUND(I136*H136,2)</f>
        <v>0</v>
      </c>
      <c r="BL136" s="15" t="s">
        <v>124</v>
      </c>
      <c r="BM136" s="143" t="s">
        <v>327</v>
      </c>
    </row>
    <row r="137" spans="1:65" s="2" customFormat="1" ht="39">
      <c r="A137" s="30"/>
      <c r="B137" s="31"/>
      <c r="C137" s="30"/>
      <c r="D137" s="145" t="s">
        <v>126</v>
      </c>
      <c r="E137" s="30"/>
      <c r="F137" s="146" t="s">
        <v>326</v>
      </c>
      <c r="G137" s="30"/>
      <c r="H137" s="30"/>
      <c r="I137" s="147"/>
      <c r="J137" s="30"/>
      <c r="K137" s="30"/>
      <c r="L137" s="31"/>
      <c r="M137" s="148"/>
      <c r="N137" s="149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126</v>
      </c>
      <c r="AU137" s="15" t="s">
        <v>80</v>
      </c>
    </row>
    <row r="138" spans="1:65" s="2" customFormat="1" ht="24.2" customHeight="1">
      <c r="A138" s="30"/>
      <c r="B138" s="129"/>
      <c r="C138" s="171" t="s">
        <v>162</v>
      </c>
      <c r="D138" s="171" t="s">
        <v>199</v>
      </c>
      <c r="E138" s="172" t="s">
        <v>328</v>
      </c>
      <c r="F138" s="173" t="s">
        <v>329</v>
      </c>
      <c r="G138" s="174" t="s">
        <v>202</v>
      </c>
      <c r="H138" s="175">
        <v>350</v>
      </c>
      <c r="I138" s="176"/>
      <c r="J138" s="177">
        <f>ROUND(I138*H138,2)</f>
        <v>0</v>
      </c>
      <c r="K138" s="178"/>
      <c r="L138" s="31"/>
      <c r="M138" s="179" t="s">
        <v>1</v>
      </c>
      <c r="N138" s="180" t="s">
        <v>37</v>
      </c>
      <c r="O138" s="56"/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3" t="s">
        <v>124</v>
      </c>
      <c r="AT138" s="143" t="s">
        <v>199</v>
      </c>
      <c r="AU138" s="143" t="s">
        <v>80</v>
      </c>
      <c r="AY138" s="15" t="s">
        <v>123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80</v>
      </c>
      <c r="BK138" s="144">
        <f>ROUND(I138*H138,2)</f>
        <v>0</v>
      </c>
      <c r="BL138" s="15" t="s">
        <v>124</v>
      </c>
      <c r="BM138" s="143" t="s">
        <v>330</v>
      </c>
    </row>
    <row r="139" spans="1:65" s="2" customFormat="1" ht="58.5">
      <c r="A139" s="30"/>
      <c r="B139" s="31"/>
      <c r="C139" s="30"/>
      <c r="D139" s="145" t="s">
        <v>126</v>
      </c>
      <c r="E139" s="30"/>
      <c r="F139" s="146" t="s">
        <v>331</v>
      </c>
      <c r="G139" s="30"/>
      <c r="H139" s="30"/>
      <c r="I139" s="147"/>
      <c r="J139" s="30"/>
      <c r="K139" s="30"/>
      <c r="L139" s="31"/>
      <c r="M139" s="148"/>
      <c r="N139" s="149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126</v>
      </c>
      <c r="AU139" s="15" t="s">
        <v>80</v>
      </c>
    </row>
    <row r="140" spans="1:65" s="12" customFormat="1">
      <c r="B140" s="150"/>
      <c r="D140" s="145" t="s">
        <v>127</v>
      </c>
      <c r="E140" s="151" t="s">
        <v>1</v>
      </c>
      <c r="F140" s="152" t="s">
        <v>332</v>
      </c>
      <c r="H140" s="153">
        <v>350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1" t="s">
        <v>127</v>
      </c>
      <c r="AU140" s="151" t="s">
        <v>80</v>
      </c>
      <c r="AV140" s="12" t="s">
        <v>82</v>
      </c>
      <c r="AW140" s="12" t="s">
        <v>29</v>
      </c>
      <c r="AX140" s="12" t="s">
        <v>80</v>
      </c>
      <c r="AY140" s="151" t="s">
        <v>123</v>
      </c>
    </row>
    <row r="141" spans="1:65" s="2" customFormat="1" ht="37.9" customHeight="1">
      <c r="A141" s="30"/>
      <c r="B141" s="129"/>
      <c r="C141" s="171" t="s">
        <v>167</v>
      </c>
      <c r="D141" s="171" t="s">
        <v>199</v>
      </c>
      <c r="E141" s="172" t="s">
        <v>333</v>
      </c>
      <c r="F141" s="173" t="s">
        <v>334</v>
      </c>
      <c r="G141" s="174" t="s">
        <v>335</v>
      </c>
      <c r="H141" s="175">
        <v>240</v>
      </c>
      <c r="I141" s="176"/>
      <c r="J141" s="177">
        <f>ROUND(I141*H141,2)</f>
        <v>0</v>
      </c>
      <c r="K141" s="178"/>
      <c r="L141" s="31"/>
      <c r="M141" s="179" t="s">
        <v>1</v>
      </c>
      <c r="N141" s="180" t="s">
        <v>37</v>
      </c>
      <c r="O141" s="56"/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3" t="s">
        <v>124</v>
      </c>
      <c r="AT141" s="143" t="s">
        <v>199</v>
      </c>
      <c r="AU141" s="143" t="s">
        <v>80</v>
      </c>
      <c r="AY141" s="15" t="s">
        <v>123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80</v>
      </c>
      <c r="BK141" s="144">
        <f>ROUND(I141*H141,2)</f>
        <v>0</v>
      </c>
      <c r="BL141" s="15" t="s">
        <v>124</v>
      </c>
      <c r="BM141" s="143" t="s">
        <v>336</v>
      </c>
    </row>
    <row r="142" spans="1:65" s="2" customFormat="1" ht="19.5">
      <c r="A142" s="30"/>
      <c r="B142" s="31"/>
      <c r="C142" s="30"/>
      <c r="D142" s="145" t="s">
        <v>126</v>
      </c>
      <c r="E142" s="30"/>
      <c r="F142" s="146" t="s">
        <v>334</v>
      </c>
      <c r="G142" s="30"/>
      <c r="H142" s="30"/>
      <c r="I142" s="147"/>
      <c r="J142" s="30"/>
      <c r="K142" s="30"/>
      <c r="L142" s="31"/>
      <c r="M142" s="148"/>
      <c r="N142" s="149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126</v>
      </c>
      <c r="AU142" s="15" t="s">
        <v>80</v>
      </c>
    </row>
    <row r="143" spans="1:65" s="12" customFormat="1">
      <c r="B143" s="150"/>
      <c r="D143" s="145" t="s">
        <v>127</v>
      </c>
      <c r="E143" s="151" t="s">
        <v>1</v>
      </c>
      <c r="F143" s="152" t="s">
        <v>337</v>
      </c>
      <c r="H143" s="153">
        <v>240</v>
      </c>
      <c r="I143" s="154"/>
      <c r="L143" s="150"/>
      <c r="M143" s="181"/>
      <c r="N143" s="182"/>
      <c r="O143" s="182"/>
      <c r="P143" s="182"/>
      <c r="Q143" s="182"/>
      <c r="R143" s="182"/>
      <c r="S143" s="182"/>
      <c r="T143" s="183"/>
      <c r="AT143" s="151" t="s">
        <v>127</v>
      </c>
      <c r="AU143" s="151" t="s">
        <v>80</v>
      </c>
      <c r="AV143" s="12" t="s">
        <v>82</v>
      </c>
      <c r="AW143" s="12" t="s">
        <v>29</v>
      </c>
      <c r="AX143" s="12" t="s">
        <v>80</v>
      </c>
      <c r="AY143" s="151" t="s">
        <v>123</v>
      </c>
    </row>
    <row r="144" spans="1:65" s="2" customFormat="1" ht="6.95" customHeight="1">
      <c r="A144" s="30"/>
      <c r="B144" s="45"/>
      <c r="C144" s="46"/>
      <c r="D144" s="46"/>
      <c r="E144" s="46"/>
      <c r="F144" s="46"/>
      <c r="G144" s="46"/>
      <c r="H144" s="46"/>
      <c r="I144" s="46"/>
      <c r="J144" s="46"/>
      <c r="K144" s="46"/>
      <c r="L144" s="31"/>
      <c r="M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</sheetData>
  <autoFilter ref="C116:K14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topLeftCell="A86" workbookViewId="0">
      <selection activeCell="F136" sqref="F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88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Kaple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338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ROUND(J116, 2)</f>
        <v>231704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ROUND((SUM(BE116:BE133)),  2)</f>
        <v>231704</v>
      </c>
      <c r="G33" s="30"/>
      <c r="H33" s="30"/>
      <c r="I33" s="98">
        <v>0.21</v>
      </c>
      <c r="J33" s="97">
        <f>ROUND(((SUM(BE116:BE133))*I33),  2)</f>
        <v>48657.84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ROUND((SUM(BF116:BF133)),  2)</f>
        <v>0</v>
      </c>
      <c r="G34" s="30"/>
      <c r="H34" s="30"/>
      <c r="I34" s="98">
        <v>0.15</v>
      </c>
      <c r="J34" s="97">
        <f>ROUND(((SUM(BF116:BF133))*I34),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ROUND((SUM(BG116:BG133)),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ROUND((SUM(BH116:BH133)),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ROUND((SUM(BI116:BI133)),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280361.83999999997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Kaple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06 - Materiál dodávaný SŽ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J116</f>
        <v>231704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2" customFormat="1" ht="21.7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6.95" customHeight="1">
      <c r="A98" s="30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6.95" customHeight="1">
      <c r="A102" s="30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4.95" customHeight="1">
      <c r="A103" s="30"/>
      <c r="B103" s="31"/>
      <c r="C103" s="19" t="s">
        <v>105</v>
      </c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6.5" customHeight="1">
      <c r="A106" s="30"/>
      <c r="B106" s="31"/>
      <c r="C106" s="30"/>
      <c r="D106" s="30"/>
      <c r="E106" s="229" t="str">
        <f>E7</f>
        <v>Oprava nástupišť v obvodu OŘ OLC - Kaple</v>
      </c>
      <c r="F106" s="230"/>
      <c r="G106" s="230"/>
      <c r="H106" s="2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93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19" t="str">
        <f>E9</f>
        <v>SO 06 - Materiál dodávaný SŽ</v>
      </c>
      <c r="F108" s="228"/>
      <c r="G108" s="228"/>
      <c r="H108" s="228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20</v>
      </c>
      <c r="D110" s="30"/>
      <c r="E110" s="30"/>
      <c r="F110" s="23" t="str">
        <f>F12</f>
        <v xml:space="preserve"> </v>
      </c>
      <c r="G110" s="30"/>
      <c r="H110" s="30"/>
      <c r="I110" s="25" t="s">
        <v>22</v>
      </c>
      <c r="J110" s="53">
        <f>IF(J12="","",J12)</f>
        <v>0</v>
      </c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23</v>
      </c>
      <c r="D112" s="30"/>
      <c r="E112" s="30"/>
      <c r="F112" s="23" t="str">
        <f>E15</f>
        <v xml:space="preserve"> </v>
      </c>
      <c r="G112" s="30"/>
      <c r="H112" s="30"/>
      <c r="I112" s="25" t="s">
        <v>28</v>
      </c>
      <c r="J112" s="28" t="str">
        <f>E21</f>
        <v xml:space="preserve"> 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26</v>
      </c>
      <c r="D113" s="30"/>
      <c r="E113" s="30"/>
      <c r="F113" s="23" t="str">
        <f>IF(E18="","",E18)</f>
        <v>Vyplň údaj</v>
      </c>
      <c r="G113" s="30"/>
      <c r="H113" s="30"/>
      <c r="I113" s="25" t="s">
        <v>30</v>
      </c>
      <c r="J113" s="28" t="str">
        <f>E24</f>
        <v xml:space="preserve"> 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0.3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1" customFormat="1" ht="29.25" customHeight="1">
      <c r="A115" s="118"/>
      <c r="B115" s="119"/>
      <c r="C115" s="120" t="s">
        <v>106</v>
      </c>
      <c r="D115" s="121" t="s">
        <v>57</v>
      </c>
      <c r="E115" s="121" t="s">
        <v>53</v>
      </c>
      <c r="F115" s="121" t="s">
        <v>54</v>
      </c>
      <c r="G115" s="121" t="s">
        <v>107</v>
      </c>
      <c r="H115" s="121" t="s">
        <v>108</v>
      </c>
      <c r="I115" s="121" t="s">
        <v>109</v>
      </c>
      <c r="J115" s="122" t="s">
        <v>97</v>
      </c>
      <c r="K115" s="123" t="s">
        <v>110</v>
      </c>
      <c r="L115" s="124"/>
      <c r="M115" s="60" t="s">
        <v>1</v>
      </c>
      <c r="N115" s="61" t="s">
        <v>36</v>
      </c>
      <c r="O115" s="61" t="s">
        <v>111</v>
      </c>
      <c r="P115" s="61" t="s">
        <v>112</v>
      </c>
      <c r="Q115" s="61" t="s">
        <v>113</v>
      </c>
      <c r="R115" s="61" t="s">
        <v>114</v>
      </c>
      <c r="S115" s="61" t="s">
        <v>115</v>
      </c>
      <c r="T115" s="62" t="s">
        <v>116</v>
      </c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</row>
    <row r="116" spans="1:65" s="2" customFormat="1" ht="22.9" customHeight="1">
      <c r="A116" s="30"/>
      <c r="B116" s="31"/>
      <c r="C116" s="67" t="s">
        <v>117</v>
      </c>
      <c r="D116" s="30"/>
      <c r="E116" s="30"/>
      <c r="F116" s="30"/>
      <c r="G116" s="30"/>
      <c r="H116" s="30"/>
      <c r="I116" s="30"/>
      <c r="J116" s="125">
        <f>BK116</f>
        <v>231704</v>
      </c>
      <c r="K116" s="30"/>
      <c r="L116" s="31"/>
      <c r="M116" s="63"/>
      <c r="N116" s="54"/>
      <c r="O116" s="64"/>
      <c r="P116" s="126">
        <f>SUM(P117:P133)</f>
        <v>0</v>
      </c>
      <c r="Q116" s="64"/>
      <c r="R116" s="126">
        <f>SUM(R117:R133)</f>
        <v>1.3528</v>
      </c>
      <c r="S116" s="64"/>
      <c r="T116" s="127">
        <f>SUM(T117:T133)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5" t="s">
        <v>71</v>
      </c>
      <c r="AU116" s="15" t="s">
        <v>99</v>
      </c>
      <c r="BK116" s="128">
        <f>SUM(BK117:BK133)</f>
        <v>231704</v>
      </c>
    </row>
    <row r="117" spans="1:65" s="2" customFormat="1" ht="14.45" customHeight="1">
      <c r="A117" s="30"/>
      <c r="B117" s="129"/>
      <c r="C117" s="130" t="s">
        <v>80</v>
      </c>
      <c r="D117" s="130" t="s">
        <v>118</v>
      </c>
      <c r="E117" s="131" t="s">
        <v>339</v>
      </c>
      <c r="F117" s="132" t="s">
        <v>340</v>
      </c>
      <c r="G117" s="133" t="s">
        <v>131</v>
      </c>
      <c r="H117" s="134">
        <v>380</v>
      </c>
      <c r="I117" s="135">
        <v>80</v>
      </c>
      <c r="J117" s="136">
        <f>ROUND(I117*H117,2)</f>
        <v>30400</v>
      </c>
      <c r="K117" s="137"/>
      <c r="L117" s="138"/>
      <c r="M117" s="139" t="s">
        <v>1</v>
      </c>
      <c r="N117" s="140" t="s">
        <v>37</v>
      </c>
      <c r="O117" s="56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43" t="s">
        <v>122</v>
      </c>
      <c r="AT117" s="143" t="s">
        <v>118</v>
      </c>
      <c r="AU117" s="143" t="s">
        <v>72</v>
      </c>
      <c r="AY117" s="15" t="s">
        <v>123</v>
      </c>
      <c r="BE117" s="144">
        <f>IF(N117="základní",J117,0)</f>
        <v>30400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5" t="s">
        <v>80</v>
      </c>
      <c r="BK117" s="144">
        <f>ROUND(I117*H117,2)</f>
        <v>30400</v>
      </c>
      <c r="BL117" s="15" t="s">
        <v>124</v>
      </c>
      <c r="BM117" s="143" t="s">
        <v>341</v>
      </c>
    </row>
    <row r="118" spans="1:65" s="2" customFormat="1">
      <c r="A118" s="30"/>
      <c r="B118" s="31"/>
      <c r="C118" s="30"/>
      <c r="D118" s="145" t="s">
        <v>126</v>
      </c>
      <c r="E118" s="30"/>
      <c r="F118" s="146" t="s">
        <v>340</v>
      </c>
      <c r="G118" s="30"/>
      <c r="H118" s="30"/>
      <c r="I118" s="147"/>
      <c r="J118" s="30"/>
      <c r="K118" s="30"/>
      <c r="L118" s="31"/>
      <c r="M118" s="148"/>
      <c r="N118" s="149"/>
      <c r="O118" s="56"/>
      <c r="P118" s="56"/>
      <c r="Q118" s="56"/>
      <c r="R118" s="56"/>
      <c r="S118" s="56"/>
      <c r="T118" s="57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126</v>
      </c>
      <c r="AU118" s="15" t="s">
        <v>72</v>
      </c>
    </row>
    <row r="119" spans="1:65" s="2" customFormat="1" ht="14.45" customHeight="1">
      <c r="A119" s="30"/>
      <c r="B119" s="129"/>
      <c r="C119" s="130" t="s">
        <v>82</v>
      </c>
      <c r="D119" s="130" t="s">
        <v>118</v>
      </c>
      <c r="E119" s="131" t="s">
        <v>342</v>
      </c>
      <c r="F119" s="132" t="s">
        <v>343</v>
      </c>
      <c r="G119" s="133" t="s">
        <v>202</v>
      </c>
      <c r="H119" s="134">
        <v>480</v>
      </c>
      <c r="I119" s="135">
        <v>110</v>
      </c>
      <c r="J119" s="136">
        <f>ROUND(I119*H119,2)</f>
        <v>52800</v>
      </c>
      <c r="K119" s="137"/>
      <c r="L119" s="138"/>
      <c r="M119" s="139" t="s">
        <v>1</v>
      </c>
      <c r="N119" s="140" t="s">
        <v>37</v>
      </c>
      <c r="O119" s="56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3" t="s">
        <v>122</v>
      </c>
      <c r="AT119" s="143" t="s">
        <v>118</v>
      </c>
      <c r="AU119" s="143" t="s">
        <v>72</v>
      </c>
      <c r="AY119" s="15" t="s">
        <v>123</v>
      </c>
      <c r="BE119" s="144">
        <f>IF(N119="základní",J119,0)</f>
        <v>52800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5" t="s">
        <v>80</v>
      </c>
      <c r="BK119" s="144">
        <f>ROUND(I119*H119,2)</f>
        <v>52800</v>
      </c>
      <c r="BL119" s="15" t="s">
        <v>124</v>
      </c>
      <c r="BM119" s="143" t="s">
        <v>344</v>
      </c>
    </row>
    <row r="120" spans="1:65" s="2" customFormat="1">
      <c r="A120" s="30"/>
      <c r="B120" s="31"/>
      <c r="C120" s="30"/>
      <c r="D120" s="145" t="s">
        <v>126</v>
      </c>
      <c r="E120" s="30"/>
      <c r="F120" s="146" t="s">
        <v>343</v>
      </c>
      <c r="G120" s="30"/>
      <c r="H120" s="30"/>
      <c r="I120" s="147"/>
      <c r="J120" s="30"/>
      <c r="K120" s="30"/>
      <c r="L120" s="31"/>
      <c r="M120" s="148"/>
      <c r="N120" s="149"/>
      <c r="O120" s="56"/>
      <c r="P120" s="56"/>
      <c r="Q120" s="56"/>
      <c r="R120" s="56"/>
      <c r="S120" s="56"/>
      <c r="T120" s="57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126</v>
      </c>
      <c r="AU120" s="15" t="s">
        <v>72</v>
      </c>
    </row>
    <row r="121" spans="1:65" s="12" customFormat="1">
      <c r="B121" s="150"/>
      <c r="D121" s="145" t="s">
        <v>127</v>
      </c>
      <c r="E121" s="151" t="s">
        <v>1</v>
      </c>
      <c r="F121" s="152" t="s">
        <v>345</v>
      </c>
      <c r="H121" s="153">
        <v>480</v>
      </c>
      <c r="I121" s="154"/>
      <c r="L121" s="150"/>
      <c r="M121" s="155"/>
      <c r="N121" s="156"/>
      <c r="O121" s="156"/>
      <c r="P121" s="156"/>
      <c r="Q121" s="156"/>
      <c r="R121" s="156"/>
      <c r="S121" s="156"/>
      <c r="T121" s="157"/>
      <c r="AT121" s="151" t="s">
        <v>127</v>
      </c>
      <c r="AU121" s="151" t="s">
        <v>72</v>
      </c>
      <c r="AV121" s="12" t="s">
        <v>82</v>
      </c>
      <c r="AW121" s="12" t="s">
        <v>29</v>
      </c>
      <c r="AX121" s="12" t="s">
        <v>80</v>
      </c>
      <c r="AY121" s="151" t="s">
        <v>123</v>
      </c>
    </row>
    <row r="122" spans="1:65" s="2" customFormat="1" ht="14.45" customHeight="1">
      <c r="A122" s="30"/>
      <c r="B122" s="129"/>
      <c r="C122" s="130" t="s">
        <v>134</v>
      </c>
      <c r="D122" s="130" t="s">
        <v>118</v>
      </c>
      <c r="E122" s="131" t="s">
        <v>346</v>
      </c>
      <c r="F122" s="132" t="s">
        <v>347</v>
      </c>
      <c r="G122" s="133" t="s">
        <v>131</v>
      </c>
      <c r="H122" s="134">
        <v>1520</v>
      </c>
      <c r="I122" s="135">
        <v>30.1</v>
      </c>
      <c r="J122" s="136">
        <f>ROUND(I122*H122,2)</f>
        <v>45752</v>
      </c>
      <c r="K122" s="137"/>
      <c r="L122" s="138"/>
      <c r="M122" s="139" t="s">
        <v>1</v>
      </c>
      <c r="N122" s="140" t="s">
        <v>37</v>
      </c>
      <c r="O122" s="56"/>
      <c r="P122" s="141">
        <f>O122*H122</f>
        <v>0</v>
      </c>
      <c r="Q122" s="141">
        <v>6.9999999999999994E-5</v>
      </c>
      <c r="R122" s="141">
        <f>Q122*H122</f>
        <v>0.10639999999999999</v>
      </c>
      <c r="S122" s="141">
        <v>0</v>
      </c>
      <c r="T122" s="142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3" t="s">
        <v>122</v>
      </c>
      <c r="AT122" s="143" t="s">
        <v>118</v>
      </c>
      <c r="AU122" s="143" t="s">
        <v>72</v>
      </c>
      <c r="AY122" s="15" t="s">
        <v>123</v>
      </c>
      <c r="BE122" s="144">
        <f>IF(N122="základní",J122,0)</f>
        <v>45752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5" t="s">
        <v>80</v>
      </c>
      <c r="BK122" s="144">
        <f>ROUND(I122*H122,2)</f>
        <v>45752</v>
      </c>
      <c r="BL122" s="15" t="s">
        <v>124</v>
      </c>
      <c r="BM122" s="143" t="s">
        <v>348</v>
      </c>
    </row>
    <row r="123" spans="1:65" s="2" customFormat="1">
      <c r="A123" s="30"/>
      <c r="B123" s="31"/>
      <c r="C123" s="30"/>
      <c r="D123" s="145" t="s">
        <v>126</v>
      </c>
      <c r="E123" s="30"/>
      <c r="F123" s="146" t="s">
        <v>347</v>
      </c>
      <c r="G123" s="30"/>
      <c r="H123" s="30"/>
      <c r="I123" s="147"/>
      <c r="J123" s="30"/>
      <c r="K123" s="30"/>
      <c r="L123" s="31"/>
      <c r="M123" s="148"/>
      <c r="N123" s="149"/>
      <c r="O123" s="56"/>
      <c r="P123" s="56"/>
      <c r="Q123" s="56"/>
      <c r="R123" s="56"/>
      <c r="S123" s="56"/>
      <c r="T123" s="57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126</v>
      </c>
      <c r="AU123" s="15" t="s">
        <v>72</v>
      </c>
    </row>
    <row r="124" spans="1:65" s="12" customFormat="1">
      <c r="B124" s="150"/>
      <c r="D124" s="145" t="s">
        <v>127</v>
      </c>
      <c r="E124" s="151" t="s">
        <v>1</v>
      </c>
      <c r="F124" s="152" t="s">
        <v>349</v>
      </c>
      <c r="H124" s="153">
        <v>1520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1" t="s">
        <v>127</v>
      </c>
      <c r="AU124" s="151" t="s">
        <v>72</v>
      </c>
      <c r="AV124" s="12" t="s">
        <v>82</v>
      </c>
      <c r="AW124" s="12" t="s">
        <v>29</v>
      </c>
      <c r="AX124" s="12" t="s">
        <v>80</v>
      </c>
      <c r="AY124" s="151" t="s">
        <v>123</v>
      </c>
    </row>
    <row r="125" spans="1:65" s="2" customFormat="1" ht="14.45" customHeight="1">
      <c r="A125" s="30"/>
      <c r="B125" s="129"/>
      <c r="C125" s="130" t="s">
        <v>124</v>
      </c>
      <c r="D125" s="130" t="s">
        <v>118</v>
      </c>
      <c r="E125" s="131" t="s">
        <v>350</v>
      </c>
      <c r="F125" s="132" t="s">
        <v>351</v>
      </c>
      <c r="G125" s="133" t="s">
        <v>131</v>
      </c>
      <c r="H125" s="134">
        <v>1520</v>
      </c>
      <c r="I125" s="135">
        <v>30.3</v>
      </c>
      <c r="J125" s="136">
        <f>ROUND(I125*H125,2)</f>
        <v>46056</v>
      </c>
      <c r="K125" s="137"/>
      <c r="L125" s="138"/>
      <c r="M125" s="139" t="s">
        <v>1</v>
      </c>
      <c r="N125" s="140" t="s">
        <v>37</v>
      </c>
      <c r="O125" s="56"/>
      <c r="P125" s="141">
        <f>O125*H125</f>
        <v>0</v>
      </c>
      <c r="Q125" s="141">
        <v>4.8999999999999998E-4</v>
      </c>
      <c r="R125" s="141">
        <f>Q125*H125</f>
        <v>0.74480000000000002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122</v>
      </c>
      <c r="AT125" s="143" t="s">
        <v>118</v>
      </c>
      <c r="AU125" s="143" t="s">
        <v>72</v>
      </c>
      <c r="AY125" s="15" t="s">
        <v>123</v>
      </c>
      <c r="BE125" s="144">
        <f>IF(N125="základní",J125,0)</f>
        <v>46056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46056</v>
      </c>
      <c r="BL125" s="15" t="s">
        <v>124</v>
      </c>
      <c r="BM125" s="143" t="s">
        <v>352</v>
      </c>
    </row>
    <row r="126" spans="1:65" s="2" customFormat="1">
      <c r="A126" s="30"/>
      <c r="B126" s="31"/>
      <c r="C126" s="30"/>
      <c r="D126" s="145" t="s">
        <v>126</v>
      </c>
      <c r="E126" s="30"/>
      <c r="F126" s="146" t="s">
        <v>351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126</v>
      </c>
      <c r="AU126" s="15" t="s">
        <v>72</v>
      </c>
    </row>
    <row r="127" spans="1:65" s="2" customFormat="1" ht="14.45" customHeight="1">
      <c r="A127" s="30"/>
      <c r="B127" s="129"/>
      <c r="C127" s="130" t="s">
        <v>142</v>
      </c>
      <c r="D127" s="130" t="s">
        <v>118</v>
      </c>
      <c r="E127" s="131" t="s">
        <v>353</v>
      </c>
      <c r="F127" s="132" t="s">
        <v>354</v>
      </c>
      <c r="G127" s="133" t="s">
        <v>131</v>
      </c>
      <c r="H127" s="134">
        <v>1520</v>
      </c>
      <c r="I127" s="135">
        <v>8.8000000000000007</v>
      </c>
      <c r="J127" s="136">
        <f>ROUND(I127*H127,2)</f>
        <v>13376</v>
      </c>
      <c r="K127" s="137"/>
      <c r="L127" s="138"/>
      <c r="M127" s="139" t="s">
        <v>1</v>
      </c>
      <c r="N127" s="140" t="s">
        <v>37</v>
      </c>
      <c r="O127" s="56"/>
      <c r="P127" s="141">
        <f>O127*H127</f>
        <v>0</v>
      </c>
      <c r="Q127" s="141">
        <v>1.4999999999999999E-4</v>
      </c>
      <c r="R127" s="141">
        <f>Q127*H127</f>
        <v>0.22799999999999998</v>
      </c>
      <c r="S127" s="141">
        <v>0</v>
      </c>
      <c r="T127" s="14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3" t="s">
        <v>122</v>
      </c>
      <c r="AT127" s="143" t="s">
        <v>118</v>
      </c>
      <c r="AU127" s="143" t="s">
        <v>72</v>
      </c>
      <c r="AY127" s="15" t="s">
        <v>123</v>
      </c>
      <c r="BE127" s="144">
        <f>IF(N127="základní",J127,0)</f>
        <v>13376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80</v>
      </c>
      <c r="BK127" s="144">
        <f>ROUND(I127*H127,2)</f>
        <v>13376</v>
      </c>
      <c r="BL127" s="15" t="s">
        <v>124</v>
      </c>
      <c r="BM127" s="143" t="s">
        <v>355</v>
      </c>
    </row>
    <row r="128" spans="1:65" s="2" customFormat="1">
      <c r="A128" s="30"/>
      <c r="B128" s="31"/>
      <c r="C128" s="30"/>
      <c r="D128" s="145" t="s">
        <v>126</v>
      </c>
      <c r="E128" s="30"/>
      <c r="F128" s="146" t="s">
        <v>354</v>
      </c>
      <c r="G128" s="30"/>
      <c r="H128" s="30"/>
      <c r="I128" s="147"/>
      <c r="J128" s="30"/>
      <c r="K128" s="30"/>
      <c r="L128" s="31"/>
      <c r="M128" s="148"/>
      <c r="N128" s="149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126</v>
      </c>
      <c r="AU128" s="15" t="s">
        <v>72</v>
      </c>
    </row>
    <row r="129" spans="1:65" s="2" customFormat="1" ht="14.45" customHeight="1">
      <c r="A129" s="30"/>
      <c r="B129" s="129"/>
      <c r="C129" s="130" t="s">
        <v>147</v>
      </c>
      <c r="D129" s="130" t="s">
        <v>118</v>
      </c>
      <c r="E129" s="131" t="s">
        <v>356</v>
      </c>
      <c r="F129" s="132" t="s">
        <v>357</v>
      </c>
      <c r="G129" s="133" t="s">
        <v>131</v>
      </c>
      <c r="H129" s="134">
        <v>760</v>
      </c>
      <c r="I129" s="135">
        <v>38</v>
      </c>
      <c r="J129" s="136">
        <f>ROUND(I129*H129,2)</f>
        <v>28880</v>
      </c>
      <c r="K129" s="137"/>
      <c r="L129" s="138"/>
      <c r="M129" s="139" t="s">
        <v>1</v>
      </c>
      <c r="N129" s="140" t="s">
        <v>37</v>
      </c>
      <c r="O129" s="56"/>
      <c r="P129" s="141">
        <f>O129*H129</f>
        <v>0</v>
      </c>
      <c r="Q129" s="141">
        <v>1.8000000000000001E-4</v>
      </c>
      <c r="R129" s="141">
        <f>Q129*H129</f>
        <v>0.1368</v>
      </c>
      <c r="S129" s="141">
        <v>0</v>
      </c>
      <c r="T129" s="14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3" t="s">
        <v>122</v>
      </c>
      <c r="AT129" s="143" t="s">
        <v>118</v>
      </c>
      <c r="AU129" s="143" t="s">
        <v>72</v>
      </c>
      <c r="AY129" s="15" t="s">
        <v>123</v>
      </c>
      <c r="BE129" s="144">
        <f>IF(N129="základní",J129,0)</f>
        <v>28880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80</v>
      </c>
      <c r="BK129" s="144">
        <f>ROUND(I129*H129,2)</f>
        <v>28880</v>
      </c>
      <c r="BL129" s="15" t="s">
        <v>124</v>
      </c>
      <c r="BM129" s="143" t="s">
        <v>358</v>
      </c>
    </row>
    <row r="130" spans="1:65" s="2" customFormat="1">
      <c r="A130" s="30"/>
      <c r="B130" s="31"/>
      <c r="C130" s="30"/>
      <c r="D130" s="145" t="s">
        <v>126</v>
      </c>
      <c r="E130" s="30"/>
      <c r="F130" s="146" t="s">
        <v>357</v>
      </c>
      <c r="G130" s="30"/>
      <c r="H130" s="30"/>
      <c r="I130" s="147"/>
      <c r="J130" s="30"/>
      <c r="K130" s="30"/>
      <c r="L130" s="31"/>
      <c r="M130" s="148"/>
      <c r="N130" s="149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126</v>
      </c>
      <c r="AU130" s="15" t="s">
        <v>72</v>
      </c>
    </row>
    <row r="131" spans="1:65" s="12" customFormat="1">
      <c r="B131" s="150"/>
      <c r="D131" s="145" t="s">
        <v>127</v>
      </c>
      <c r="E131" s="151" t="s">
        <v>1</v>
      </c>
      <c r="F131" s="152" t="s">
        <v>359</v>
      </c>
      <c r="H131" s="153">
        <v>760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1" t="s">
        <v>127</v>
      </c>
      <c r="AU131" s="151" t="s">
        <v>72</v>
      </c>
      <c r="AV131" s="12" t="s">
        <v>82</v>
      </c>
      <c r="AW131" s="12" t="s">
        <v>29</v>
      </c>
      <c r="AX131" s="12" t="s">
        <v>80</v>
      </c>
      <c r="AY131" s="151" t="s">
        <v>123</v>
      </c>
    </row>
    <row r="132" spans="1:65" s="2" customFormat="1" ht="14.45" customHeight="1">
      <c r="A132" s="30"/>
      <c r="B132" s="129"/>
      <c r="C132" s="130" t="s">
        <v>151</v>
      </c>
      <c r="D132" s="130" t="s">
        <v>118</v>
      </c>
      <c r="E132" s="131" t="s">
        <v>360</v>
      </c>
      <c r="F132" s="132" t="s">
        <v>361</v>
      </c>
      <c r="G132" s="133" t="s">
        <v>131</v>
      </c>
      <c r="H132" s="134">
        <v>1520</v>
      </c>
      <c r="I132" s="135">
        <v>9.5</v>
      </c>
      <c r="J132" s="136">
        <f>ROUND(I132*H132,2)</f>
        <v>14440</v>
      </c>
      <c r="K132" s="137"/>
      <c r="L132" s="138"/>
      <c r="M132" s="139" t="s">
        <v>1</v>
      </c>
      <c r="N132" s="140" t="s">
        <v>37</v>
      </c>
      <c r="O132" s="56"/>
      <c r="P132" s="141">
        <f>O132*H132</f>
        <v>0</v>
      </c>
      <c r="Q132" s="141">
        <v>9.0000000000000006E-5</v>
      </c>
      <c r="R132" s="141">
        <f>Q132*H132</f>
        <v>0.1368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122</v>
      </c>
      <c r="AT132" s="143" t="s">
        <v>118</v>
      </c>
      <c r="AU132" s="143" t="s">
        <v>72</v>
      </c>
      <c r="AY132" s="15" t="s">
        <v>123</v>
      </c>
      <c r="BE132" s="144">
        <f>IF(N132="základní",J132,0)</f>
        <v>14440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14440</v>
      </c>
      <c r="BL132" s="15" t="s">
        <v>124</v>
      </c>
      <c r="BM132" s="143" t="s">
        <v>362</v>
      </c>
    </row>
    <row r="133" spans="1:65" s="2" customFormat="1">
      <c r="A133" s="30"/>
      <c r="B133" s="31"/>
      <c r="C133" s="30"/>
      <c r="D133" s="145" t="s">
        <v>126</v>
      </c>
      <c r="E133" s="30"/>
      <c r="F133" s="146" t="s">
        <v>361</v>
      </c>
      <c r="G133" s="30"/>
      <c r="H133" s="30"/>
      <c r="I133" s="147"/>
      <c r="J133" s="30"/>
      <c r="K133" s="30"/>
      <c r="L133" s="31"/>
      <c r="M133" s="185"/>
      <c r="N133" s="186"/>
      <c r="O133" s="187"/>
      <c r="P133" s="187"/>
      <c r="Q133" s="187"/>
      <c r="R133" s="187"/>
      <c r="S133" s="187"/>
      <c r="T133" s="188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126</v>
      </c>
      <c r="AU133" s="15" t="s">
        <v>72</v>
      </c>
    </row>
    <row r="134" spans="1:65" s="2" customFormat="1" ht="6.95" customHeight="1">
      <c r="A134" s="30"/>
      <c r="B134" s="45"/>
      <c r="C134" s="46"/>
      <c r="D134" s="46"/>
      <c r="E134" s="46"/>
      <c r="F134" s="46"/>
      <c r="G134" s="46"/>
      <c r="H134" s="46"/>
      <c r="I134" s="46"/>
      <c r="J134" s="46"/>
      <c r="K134" s="46"/>
      <c r="L134" s="31"/>
      <c r="M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</sheetData>
  <autoFilter ref="C115:K133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91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Kaple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363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ROUND((SUM(BE119:BE272)),  2)</f>
        <v>0</v>
      </c>
      <c r="G33" s="30"/>
      <c r="H33" s="30"/>
      <c r="I33" s="98">
        <v>0.21</v>
      </c>
      <c r="J33" s="97">
        <f>ROUND(((SUM(BE119:BE272))*I33),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ROUND((SUM(BF119:BF272)),  2)</f>
        <v>0</v>
      </c>
      <c r="G34" s="30"/>
      <c r="H34" s="30"/>
      <c r="I34" s="98">
        <v>0.15</v>
      </c>
      <c r="J34" s="97">
        <f>ROUND(((SUM(BF119:BF272))*I34),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ROUND((SUM(BG119:BG272)),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ROUND((SUM(BH119:BH272)),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ROUND((SUM(BI119:BI272)),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Kaple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01 - železniční svršek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J119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9" customFormat="1" ht="24.95" customHeight="1">
      <c r="B97" s="110"/>
      <c r="D97" s="111" t="s">
        <v>100</v>
      </c>
      <c r="E97" s="112"/>
      <c r="F97" s="112"/>
      <c r="G97" s="112"/>
      <c r="H97" s="112"/>
      <c r="I97" s="112"/>
      <c r="J97" s="113">
        <f>J136</f>
        <v>0</v>
      </c>
      <c r="L97" s="110"/>
    </row>
    <row r="98" spans="1:31" s="10" customFormat="1" ht="19.899999999999999" customHeight="1">
      <c r="B98" s="114"/>
      <c r="D98" s="115" t="s">
        <v>102</v>
      </c>
      <c r="E98" s="116"/>
      <c r="F98" s="116"/>
      <c r="G98" s="116"/>
      <c r="H98" s="116"/>
      <c r="I98" s="116"/>
      <c r="J98" s="117">
        <f>J137</f>
        <v>0</v>
      </c>
      <c r="L98" s="114"/>
    </row>
    <row r="99" spans="1:31" s="9" customFormat="1" ht="24.95" customHeight="1">
      <c r="B99" s="110"/>
      <c r="D99" s="111" t="s">
        <v>104</v>
      </c>
      <c r="E99" s="112"/>
      <c r="F99" s="112"/>
      <c r="G99" s="112"/>
      <c r="H99" s="112"/>
      <c r="I99" s="112"/>
      <c r="J99" s="113">
        <f>J254</f>
        <v>0</v>
      </c>
      <c r="L99" s="110"/>
    </row>
    <row r="100" spans="1:31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19" t="s">
        <v>105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16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29" t="str">
        <f>E7</f>
        <v>Oprava nástupišť v obvodu OŘ OLC - Kaple</v>
      </c>
      <c r="F109" s="230"/>
      <c r="G109" s="230"/>
      <c r="H109" s="2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93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19" t="str">
        <f>E9</f>
        <v>SO 01 - železniční svršek</v>
      </c>
      <c r="F111" s="228"/>
      <c r="G111" s="228"/>
      <c r="H111" s="228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20</v>
      </c>
      <c r="D113" s="30"/>
      <c r="E113" s="30"/>
      <c r="F113" s="23" t="str">
        <f>F12</f>
        <v xml:space="preserve"> </v>
      </c>
      <c r="G113" s="30"/>
      <c r="H113" s="30"/>
      <c r="I113" s="25" t="s">
        <v>22</v>
      </c>
      <c r="J113" s="53">
        <f>IF(J12="","",J12)</f>
        <v>0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23</v>
      </c>
      <c r="D115" s="30"/>
      <c r="E115" s="30"/>
      <c r="F115" s="23" t="str">
        <f>E15</f>
        <v xml:space="preserve"> </v>
      </c>
      <c r="G115" s="30"/>
      <c r="H115" s="30"/>
      <c r="I115" s="25" t="s">
        <v>28</v>
      </c>
      <c r="J115" s="28" t="str">
        <f>E21</f>
        <v xml:space="preserve"> 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26</v>
      </c>
      <c r="D116" s="30"/>
      <c r="E116" s="30"/>
      <c r="F116" s="23" t="str">
        <f>IF(E18="","",E18)</f>
        <v>Vyplň údaj</v>
      </c>
      <c r="G116" s="30"/>
      <c r="H116" s="30"/>
      <c r="I116" s="25" t="s">
        <v>30</v>
      </c>
      <c r="J116" s="28" t="str">
        <f>E24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18"/>
      <c r="B118" s="119"/>
      <c r="C118" s="120" t="s">
        <v>106</v>
      </c>
      <c r="D118" s="121" t="s">
        <v>57</v>
      </c>
      <c r="E118" s="121" t="s">
        <v>53</v>
      </c>
      <c r="F118" s="121" t="s">
        <v>54</v>
      </c>
      <c r="G118" s="121" t="s">
        <v>107</v>
      </c>
      <c r="H118" s="121" t="s">
        <v>108</v>
      </c>
      <c r="I118" s="121" t="s">
        <v>109</v>
      </c>
      <c r="J118" s="122" t="s">
        <v>97</v>
      </c>
      <c r="K118" s="123" t="s">
        <v>110</v>
      </c>
      <c r="L118" s="124"/>
      <c r="M118" s="60" t="s">
        <v>1</v>
      </c>
      <c r="N118" s="61" t="s">
        <v>36</v>
      </c>
      <c r="O118" s="61" t="s">
        <v>111</v>
      </c>
      <c r="P118" s="61" t="s">
        <v>112</v>
      </c>
      <c r="Q118" s="61" t="s">
        <v>113</v>
      </c>
      <c r="R118" s="61" t="s">
        <v>114</v>
      </c>
      <c r="S118" s="61" t="s">
        <v>115</v>
      </c>
      <c r="T118" s="62" t="s">
        <v>116</v>
      </c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</row>
    <row r="119" spans="1:65" s="2" customFormat="1" ht="22.9" customHeight="1">
      <c r="A119" s="30"/>
      <c r="B119" s="31"/>
      <c r="C119" s="67" t="s">
        <v>117</v>
      </c>
      <c r="D119" s="30"/>
      <c r="E119" s="30"/>
      <c r="F119" s="30"/>
      <c r="G119" s="30"/>
      <c r="H119" s="30"/>
      <c r="I119" s="30"/>
      <c r="J119" s="125">
        <f>BK119</f>
        <v>0</v>
      </c>
      <c r="K119" s="30"/>
      <c r="L119" s="31"/>
      <c r="M119" s="63"/>
      <c r="N119" s="54"/>
      <c r="O119" s="64"/>
      <c r="P119" s="126">
        <f>P120+SUM(P121:P136)+P254</f>
        <v>0</v>
      </c>
      <c r="Q119" s="64"/>
      <c r="R119" s="126">
        <f>R120+SUM(R121:R136)+R254</f>
        <v>945.19623000000001</v>
      </c>
      <c r="S119" s="64"/>
      <c r="T119" s="127">
        <f>T120+SUM(T121:T136)+T254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5" t="s">
        <v>71</v>
      </c>
      <c r="AU119" s="15" t="s">
        <v>99</v>
      </c>
      <c r="BK119" s="128">
        <f>BK120+SUM(BK121:BK136)+BK254</f>
        <v>0</v>
      </c>
    </row>
    <row r="120" spans="1:65" s="2" customFormat="1" ht="14.45" customHeight="1">
      <c r="A120" s="30"/>
      <c r="B120" s="129"/>
      <c r="C120" s="130" t="s">
        <v>80</v>
      </c>
      <c r="D120" s="130" t="s">
        <v>118</v>
      </c>
      <c r="E120" s="131" t="s">
        <v>364</v>
      </c>
      <c r="F120" s="132" t="s">
        <v>365</v>
      </c>
      <c r="G120" s="133" t="s">
        <v>121</v>
      </c>
      <c r="H120" s="134">
        <v>417.5</v>
      </c>
      <c r="I120" s="135"/>
      <c r="J120" s="136">
        <f>ROUND(I120*H120,2)</f>
        <v>0</v>
      </c>
      <c r="K120" s="137"/>
      <c r="L120" s="138"/>
      <c r="M120" s="139" t="s">
        <v>1</v>
      </c>
      <c r="N120" s="140" t="s">
        <v>37</v>
      </c>
      <c r="O120" s="56"/>
      <c r="P120" s="141">
        <f>O120*H120</f>
        <v>0</v>
      </c>
      <c r="Q120" s="141">
        <v>1</v>
      </c>
      <c r="R120" s="141">
        <f>Q120*H120</f>
        <v>417.5</v>
      </c>
      <c r="S120" s="141">
        <v>0</v>
      </c>
      <c r="T120" s="142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3" t="s">
        <v>122</v>
      </c>
      <c r="AT120" s="143" t="s">
        <v>118</v>
      </c>
      <c r="AU120" s="143" t="s">
        <v>72</v>
      </c>
      <c r="AY120" s="15" t="s">
        <v>123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5" t="s">
        <v>80</v>
      </c>
      <c r="BK120" s="144">
        <f>ROUND(I120*H120,2)</f>
        <v>0</v>
      </c>
      <c r="BL120" s="15" t="s">
        <v>124</v>
      </c>
      <c r="BM120" s="143" t="s">
        <v>366</v>
      </c>
    </row>
    <row r="121" spans="1:65" s="2" customFormat="1">
      <c r="A121" s="30"/>
      <c r="B121" s="31"/>
      <c r="C121" s="30"/>
      <c r="D121" s="145" t="s">
        <v>126</v>
      </c>
      <c r="E121" s="30"/>
      <c r="F121" s="146" t="s">
        <v>365</v>
      </c>
      <c r="G121" s="30"/>
      <c r="H121" s="30"/>
      <c r="I121" s="147"/>
      <c r="J121" s="30"/>
      <c r="K121" s="30"/>
      <c r="L121" s="31"/>
      <c r="M121" s="148"/>
      <c r="N121" s="149"/>
      <c r="O121" s="56"/>
      <c r="P121" s="56"/>
      <c r="Q121" s="56"/>
      <c r="R121" s="56"/>
      <c r="S121" s="56"/>
      <c r="T121" s="57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126</v>
      </c>
      <c r="AU121" s="15" t="s">
        <v>72</v>
      </c>
    </row>
    <row r="122" spans="1:65" s="12" customFormat="1">
      <c r="B122" s="150"/>
      <c r="D122" s="145" t="s">
        <v>127</v>
      </c>
      <c r="E122" s="151" t="s">
        <v>1</v>
      </c>
      <c r="F122" s="152" t="s">
        <v>367</v>
      </c>
      <c r="H122" s="153">
        <v>417.5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1" t="s">
        <v>127</v>
      </c>
      <c r="AU122" s="151" t="s">
        <v>72</v>
      </c>
      <c r="AV122" s="12" t="s">
        <v>82</v>
      </c>
      <c r="AW122" s="12" t="s">
        <v>29</v>
      </c>
      <c r="AX122" s="12" t="s">
        <v>80</v>
      </c>
      <c r="AY122" s="151" t="s">
        <v>123</v>
      </c>
    </row>
    <row r="123" spans="1:65" s="2" customFormat="1" ht="14.45" customHeight="1">
      <c r="A123" s="30"/>
      <c r="B123" s="129"/>
      <c r="C123" s="130" t="s">
        <v>82</v>
      </c>
      <c r="D123" s="130" t="s">
        <v>118</v>
      </c>
      <c r="E123" s="131" t="s">
        <v>191</v>
      </c>
      <c r="F123" s="132" t="s">
        <v>192</v>
      </c>
      <c r="G123" s="133" t="s">
        <v>183</v>
      </c>
      <c r="H123" s="134">
        <v>3</v>
      </c>
      <c r="I123" s="135"/>
      <c r="J123" s="136">
        <f>ROUND(I123*H123,2)</f>
        <v>0</v>
      </c>
      <c r="K123" s="137"/>
      <c r="L123" s="138"/>
      <c r="M123" s="139" t="s">
        <v>1</v>
      </c>
      <c r="N123" s="140" t="s">
        <v>37</v>
      </c>
      <c r="O123" s="56"/>
      <c r="P123" s="141">
        <f>O123*H123</f>
        <v>0</v>
      </c>
      <c r="Q123" s="141">
        <v>2.4289999999999998</v>
      </c>
      <c r="R123" s="141">
        <f>Q123*H123</f>
        <v>7.286999999999999</v>
      </c>
      <c r="S123" s="141">
        <v>0</v>
      </c>
      <c r="T123" s="14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122</v>
      </c>
      <c r="AT123" s="143" t="s">
        <v>118</v>
      </c>
      <c r="AU123" s="143" t="s">
        <v>72</v>
      </c>
      <c r="AY123" s="15" t="s">
        <v>123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80</v>
      </c>
      <c r="BK123" s="144">
        <f>ROUND(I123*H123,2)</f>
        <v>0</v>
      </c>
      <c r="BL123" s="15" t="s">
        <v>124</v>
      </c>
      <c r="BM123" s="143" t="s">
        <v>368</v>
      </c>
    </row>
    <row r="124" spans="1:65" s="2" customFormat="1">
      <c r="A124" s="30"/>
      <c r="B124" s="31"/>
      <c r="C124" s="30"/>
      <c r="D124" s="145" t="s">
        <v>126</v>
      </c>
      <c r="E124" s="30"/>
      <c r="F124" s="146" t="s">
        <v>192</v>
      </c>
      <c r="G124" s="30"/>
      <c r="H124" s="30"/>
      <c r="I124" s="147"/>
      <c r="J124" s="30"/>
      <c r="K124" s="30"/>
      <c r="L124" s="31"/>
      <c r="M124" s="148"/>
      <c r="N124" s="14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126</v>
      </c>
      <c r="AU124" s="15" t="s">
        <v>72</v>
      </c>
    </row>
    <row r="125" spans="1:65" s="2" customFormat="1" ht="14.45" customHeight="1">
      <c r="A125" s="30"/>
      <c r="B125" s="129"/>
      <c r="C125" s="130" t="s">
        <v>134</v>
      </c>
      <c r="D125" s="130" t="s">
        <v>118</v>
      </c>
      <c r="E125" s="131" t="s">
        <v>181</v>
      </c>
      <c r="F125" s="132" t="s">
        <v>182</v>
      </c>
      <c r="G125" s="133" t="s">
        <v>183</v>
      </c>
      <c r="H125" s="134">
        <v>23</v>
      </c>
      <c r="I125" s="135"/>
      <c r="J125" s="136">
        <f>ROUND(I125*H125,2)</f>
        <v>0</v>
      </c>
      <c r="K125" s="137"/>
      <c r="L125" s="138"/>
      <c r="M125" s="139" t="s">
        <v>1</v>
      </c>
      <c r="N125" s="140" t="s">
        <v>37</v>
      </c>
      <c r="O125" s="56"/>
      <c r="P125" s="141">
        <f>O125*H125</f>
        <v>0</v>
      </c>
      <c r="Q125" s="141">
        <v>2.234</v>
      </c>
      <c r="R125" s="141">
        <f>Q125*H125</f>
        <v>51.381999999999998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122</v>
      </c>
      <c r="AT125" s="143" t="s">
        <v>118</v>
      </c>
      <c r="AU125" s="143" t="s">
        <v>72</v>
      </c>
      <c r="AY125" s="15" t="s">
        <v>123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0</v>
      </c>
      <c r="BL125" s="15" t="s">
        <v>124</v>
      </c>
      <c r="BM125" s="143" t="s">
        <v>369</v>
      </c>
    </row>
    <row r="126" spans="1:65" s="2" customFormat="1">
      <c r="A126" s="30"/>
      <c r="B126" s="31"/>
      <c r="C126" s="30"/>
      <c r="D126" s="145" t="s">
        <v>126</v>
      </c>
      <c r="E126" s="30"/>
      <c r="F126" s="146" t="s">
        <v>182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126</v>
      </c>
      <c r="AU126" s="15" t="s">
        <v>72</v>
      </c>
    </row>
    <row r="127" spans="1:65" s="2" customFormat="1" ht="14.45" customHeight="1">
      <c r="A127" s="30"/>
      <c r="B127" s="129"/>
      <c r="C127" s="130" t="s">
        <v>124</v>
      </c>
      <c r="D127" s="130" t="s">
        <v>118</v>
      </c>
      <c r="E127" s="131" t="s">
        <v>370</v>
      </c>
      <c r="F127" s="132" t="s">
        <v>371</v>
      </c>
      <c r="G127" s="133" t="s">
        <v>121</v>
      </c>
      <c r="H127" s="134">
        <v>2.25</v>
      </c>
      <c r="I127" s="135"/>
      <c r="J127" s="136">
        <f>ROUND(I127*H127,2)</f>
        <v>0</v>
      </c>
      <c r="K127" s="137"/>
      <c r="L127" s="138"/>
      <c r="M127" s="139" t="s">
        <v>1</v>
      </c>
      <c r="N127" s="140" t="s">
        <v>37</v>
      </c>
      <c r="O127" s="56"/>
      <c r="P127" s="141">
        <f>O127*H127</f>
        <v>0</v>
      </c>
      <c r="Q127" s="141">
        <v>1</v>
      </c>
      <c r="R127" s="141">
        <f>Q127*H127</f>
        <v>2.25</v>
      </c>
      <c r="S127" s="141">
        <v>0</v>
      </c>
      <c r="T127" s="14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3" t="s">
        <v>122</v>
      </c>
      <c r="AT127" s="143" t="s">
        <v>118</v>
      </c>
      <c r="AU127" s="143" t="s">
        <v>72</v>
      </c>
      <c r="AY127" s="15" t="s">
        <v>123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80</v>
      </c>
      <c r="BK127" s="144">
        <f>ROUND(I127*H127,2)</f>
        <v>0</v>
      </c>
      <c r="BL127" s="15" t="s">
        <v>124</v>
      </c>
      <c r="BM127" s="143" t="s">
        <v>372</v>
      </c>
    </row>
    <row r="128" spans="1:65" s="2" customFormat="1">
      <c r="A128" s="30"/>
      <c r="B128" s="31"/>
      <c r="C128" s="30"/>
      <c r="D128" s="145" t="s">
        <v>126</v>
      </c>
      <c r="E128" s="30"/>
      <c r="F128" s="146" t="s">
        <v>371</v>
      </c>
      <c r="G128" s="30"/>
      <c r="H128" s="30"/>
      <c r="I128" s="147"/>
      <c r="J128" s="30"/>
      <c r="K128" s="30"/>
      <c r="L128" s="31"/>
      <c r="M128" s="148"/>
      <c r="N128" s="149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126</v>
      </c>
      <c r="AU128" s="15" t="s">
        <v>72</v>
      </c>
    </row>
    <row r="129" spans="1:65" s="12" customFormat="1">
      <c r="B129" s="150"/>
      <c r="D129" s="145" t="s">
        <v>127</v>
      </c>
      <c r="E129" s="151" t="s">
        <v>1</v>
      </c>
      <c r="F129" s="152" t="s">
        <v>373</v>
      </c>
      <c r="H129" s="153">
        <v>2.25</v>
      </c>
      <c r="I129" s="154"/>
      <c r="L129" s="150"/>
      <c r="M129" s="155"/>
      <c r="N129" s="156"/>
      <c r="O129" s="156"/>
      <c r="P129" s="156"/>
      <c r="Q129" s="156"/>
      <c r="R129" s="156"/>
      <c r="S129" s="156"/>
      <c r="T129" s="157"/>
      <c r="AT129" s="151" t="s">
        <v>127</v>
      </c>
      <c r="AU129" s="151" t="s">
        <v>72</v>
      </c>
      <c r="AV129" s="12" t="s">
        <v>82</v>
      </c>
      <c r="AW129" s="12" t="s">
        <v>29</v>
      </c>
      <c r="AX129" s="12" t="s">
        <v>80</v>
      </c>
      <c r="AY129" s="151" t="s">
        <v>123</v>
      </c>
    </row>
    <row r="130" spans="1:65" s="2" customFormat="1" ht="14.45" customHeight="1">
      <c r="A130" s="30"/>
      <c r="B130" s="129"/>
      <c r="C130" s="130" t="s">
        <v>142</v>
      </c>
      <c r="D130" s="130" t="s">
        <v>118</v>
      </c>
      <c r="E130" s="131" t="s">
        <v>374</v>
      </c>
      <c r="F130" s="132" t="s">
        <v>375</v>
      </c>
      <c r="G130" s="133" t="s">
        <v>131</v>
      </c>
      <c r="H130" s="134">
        <v>5</v>
      </c>
      <c r="I130" s="135"/>
      <c r="J130" s="136">
        <f>ROUND(I130*H130,2)</f>
        <v>0</v>
      </c>
      <c r="K130" s="137"/>
      <c r="L130" s="138"/>
      <c r="M130" s="139" t="s">
        <v>1</v>
      </c>
      <c r="N130" s="140" t="s">
        <v>37</v>
      </c>
      <c r="O130" s="56"/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3" t="s">
        <v>122</v>
      </c>
      <c r="AT130" s="143" t="s">
        <v>118</v>
      </c>
      <c r="AU130" s="143" t="s">
        <v>72</v>
      </c>
      <c r="AY130" s="15" t="s">
        <v>123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80</v>
      </c>
      <c r="BK130" s="144">
        <f>ROUND(I130*H130,2)</f>
        <v>0</v>
      </c>
      <c r="BL130" s="15" t="s">
        <v>124</v>
      </c>
      <c r="BM130" s="143" t="s">
        <v>376</v>
      </c>
    </row>
    <row r="131" spans="1:65" s="2" customFormat="1">
      <c r="A131" s="30"/>
      <c r="B131" s="31"/>
      <c r="C131" s="30"/>
      <c r="D131" s="145" t="s">
        <v>126</v>
      </c>
      <c r="E131" s="30"/>
      <c r="F131" s="146" t="s">
        <v>375</v>
      </c>
      <c r="G131" s="30"/>
      <c r="H131" s="30"/>
      <c r="I131" s="147"/>
      <c r="J131" s="30"/>
      <c r="K131" s="30"/>
      <c r="L131" s="31"/>
      <c r="M131" s="148"/>
      <c r="N131" s="149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126</v>
      </c>
      <c r="AU131" s="15" t="s">
        <v>72</v>
      </c>
    </row>
    <row r="132" spans="1:65" s="2" customFormat="1" ht="14.45" customHeight="1">
      <c r="A132" s="30"/>
      <c r="B132" s="129"/>
      <c r="C132" s="130" t="s">
        <v>147</v>
      </c>
      <c r="D132" s="130" t="s">
        <v>118</v>
      </c>
      <c r="E132" s="131" t="s">
        <v>377</v>
      </c>
      <c r="F132" s="132" t="s">
        <v>378</v>
      </c>
      <c r="G132" s="133" t="s">
        <v>131</v>
      </c>
      <c r="H132" s="134">
        <v>5</v>
      </c>
      <c r="I132" s="135"/>
      <c r="J132" s="136">
        <f>ROUND(I132*H132,2)</f>
        <v>0</v>
      </c>
      <c r="K132" s="137"/>
      <c r="L132" s="138"/>
      <c r="M132" s="139" t="s">
        <v>1</v>
      </c>
      <c r="N132" s="140" t="s">
        <v>37</v>
      </c>
      <c r="O132" s="56"/>
      <c r="P132" s="141">
        <f>O132*H132</f>
        <v>0</v>
      </c>
      <c r="Q132" s="141">
        <v>0.17</v>
      </c>
      <c r="R132" s="141">
        <f>Q132*H132</f>
        <v>0.85000000000000009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122</v>
      </c>
      <c r="AT132" s="143" t="s">
        <v>118</v>
      </c>
      <c r="AU132" s="143" t="s">
        <v>72</v>
      </c>
      <c r="AY132" s="15" t="s">
        <v>123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0</v>
      </c>
      <c r="BL132" s="15" t="s">
        <v>124</v>
      </c>
      <c r="BM132" s="143" t="s">
        <v>379</v>
      </c>
    </row>
    <row r="133" spans="1:65" s="2" customFormat="1">
      <c r="A133" s="30"/>
      <c r="B133" s="31"/>
      <c r="C133" s="30"/>
      <c r="D133" s="145" t="s">
        <v>126</v>
      </c>
      <c r="E133" s="30"/>
      <c r="F133" s="146" t="s">
        <v>378</v>
      </c>
      <c r="G133" s="30"/>
      <c r="H133" s="30"/>
      <c r="I133" s="147"/>
      <c r="J133" s="30"/>
      <c r="K133" s="30"/>
      <c r="L133" s="31"/>
      <c r="M133" s="148"/>
      <c r="N133" s="14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126</v>
      </c>
      <c r="AU133" s="15" t="s">
        <v>72</v>
      </c>
    </row>
    <row r="134" spans="1:65" s="2" customFormat="1" ht="14.45" customHeight="1">
      <c r="A134" s="30"/>
      <c r="B134" s="129"/>
      <c r="C134" s="130" t="s">
        <v>151</v>
      </c>
      <c r="D134" s="130" t="s">
        <v>118</v>
      </c>
      <c r="E134" s="131" t="s">
        <v>380</v>
      </c>
      <c r="F134" s="132" t="s">
        <v>381</v>
      </c>
      <c r="G134" s="133" t="s">
        <v>131</v>
      </c>
      <c r="H134" s="134">
        <v>5</v>
      </c>
      <c r="I134" s="135"/>
      <c r="J134" s="136">
        <f>ROUND(I134*H134,2)</f>
        <v>0</v>
      </c>
      <c r="K134" s="137"/>
      <c r="L134" s="138"/>
      <c r="M134" s="139" t="s">
        <v>1</v>
      </c>
      <c r="N134" s="140" t="s">
        <v>37</v>
      </c>
      <c r="O134" s="56"/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122</v>
      </c>
      <c r="AT134" s="143" t="s">
        <v>118</v>
      </c>
      <c r="AU134" s="143" t="s">
        <v>72</v>
      </c>
      <c r="AY134" s="15" t="s">
        <v>123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80</v>
      </c>
      <c r="BK134" s="144">
        <f>ROUND(I134*H134,2)</f>
        <v>0</v>
      </c>
      <c r="BL134" s="15" t="s">
        <v>124</v>
      </c>
      <c r="BM134" s="143" t="s">
        <v>382</v>
      </c>
    </row>
    <row r="135" spans="1:65" s="2" customFormat="1">
      <c r="A135" s="30"/>
      <c r="B135" s="31"/>
      <c r="C135" s="30"/>
      <c r="D135" s="145" t="s">
        <v>126</v>
      </c>
      <c r="E135" s="30"/>
      <c r="F135" s="146" t="s">
        <v>381</v>
      </c>
      <c r="G135" s="30"/>
      <c r="H135" s="30"/>
      <c r="I135" s="147"/>
      <c r="J135" s="30"/>
      <c r="K135" s="30"/>
      <c r="L135" s="31"/>
      <c r="M135" s="148"/>
      <c r="N135" s="149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126</v>
      </c>
      <c r="AU135" s="15" t="s">
        <v>72</v>
      </c>
    </row>
    <row r="136" spans="1:65" s="13" customFormat="1" ht="25.9" customHeight="1">
      <c r="B136" s="158"/>
      <c r="D136" s="159" t="s">
        <v>71</v>
      </c>
      <c r="E136" s="160" t="s">
        <v>195</v>
      </c>
      <c r="F136" s="160" t="s">
        <v>196</v>
      </c>
      <c r="I136" s="161"/>
      <c r="J136" s="162">
        <f>BK136</f>
        <v>0</v>
      </c>
      <c r="L136" s="158"/>
      <c r="M136" s="163"/>
      <c r="N136" s="164"/>
      <c r="O136" s="164"/>
      <c r="P136" s="165">
        <f>P137</f>
        <v>0</v>
      </c>
      <c r="Q136" s="164"/>
      <c r="R136" s="165">
        <f>R137</f>
        <v>465.92723000000001</v>
      </c>
      <c r="S136" s="164"/>
      <c r="T136" s="166">
        <f>T137</f>
        <v>0</v>
      </c>
      <c r="AR136" s="159" t="s">
        <v>80</v>
      </c>
      <c r="AT136" s="167" t="s">
        <v>71</v>
      </c>
      <c r="AU136" s="167" t="s">
        <v>72</v>
      </c>
      <c r="AY136" s="159" t="s">
        <v>123</v>
      </c>
      <c r="BK136" s="168">
        <f>BK137</f>
        <v>0</v>
      </c>
    </row>
    <row r="137" spans="1:65" s="13" customFormat="1" ht="22.9" customHeight="1">
      <c r="B137" s="158"/>
      <c r="D137" s="159" t="s">
        <v>71</v>
      </c>
      <c r="E137" s="169" t="s">
        <v>142</v>
      </c>
      <c r="F137" s="169" t="s">
        <v>210</v>
      </c>
      <c r="I137" s="161"/>
      <c r="J137" s="170">
        <f>BK137</f>
        <v>0</v>
      </c>
      <c r="L137" s="158"/>
      <c r="M137" s="163"/>
      <c r="N137" s="164"/>
      <c r="O137" s="164"/>
      <c r="P137" s="165">
        <f>SUM(P138:P253)</f>
        <v>0</v>
      </c>
      <c r="Q137" s="164"/>
      <c r="R137" s="165">
        <f>SUM(R138:R253)</f>
        <v>465.92723000000001</v>
      </c>
      <c r="S137" s="164"/>
      <c r="T137" s="166">
        <f>SUM(T138:T253)</f>
        <v>0</v>
      </c>
      <c r="AR137" s="159" t="s">
        <v>80</v>
      </c>
      <c r="AT137" s="167" t="s">
        <v>71</v>
      </c>
      <c r="AU137" s="167" t="s">
        <v>80</v>
      </c>
      <c r="AY137" s="159" t="s">
        <v>123</v>
      </c>
      <c r="BK137" s="168">
        <f>SUM(BK138:BK253)</f>
        <v>0</v>
      </c>
    </row>
    <row r="138" spans="1:65" s="2" customFormat="1" ht="24.2" customHeight="1">
      <c r="A138" s="30"/>
      <c r="B138" s="129"/>
      <c r="C138" s="171" t="s">
        <v>122</v>
      </c>
      <c r="D138" s="171" t="s">
        <v>199</v>
      </c>
      <c r="E138" s="172" t="s">
        <v>383</v>
      </c>
      <c r="F138" s="173" t="s">
        <v>384</v>
      </c>
      <c r="G138" s="174" t="s">
        <v>145</v>
      </c>
      <c r="H138" s="175">
        <v>875</v>
      </c>
      <c r="I138" s="176"/>
      <c r="J138" s="177">
        <f>ROUND(I138*H138,2)</f>
        <v>0</v>
      </c>
      <c r="K138" s="178"/>
      <c r="L138" s="31"/>
      <c r="M138" s="179" t="s">
        <v>1</v>
      </c>
      <c r="N138" s="180" t="s">
        <v>37</v>
      </c>
      <c r="O138" s="56"/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3" t="s">
        <v>124</v>
      </c>
      <c r="AT138" s="143" t="s">
        <v>199</v>
      </c>
      <c r="AU138" s="143" t="s">
        <v>82</v>
      </c>
      <c r="AY138" s="15" t="s">
        <v>123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80</v>
      </c>
      <c r="BK138" s="144">
        <f>ROUND(I138*H138,2)</f>
        <v>0</v>
      </c>
      <c r="BL138" s="15" t="s">
        <v>124</v>
      </c>
      <c r="BM138" s="143" t="s">
        <v>385</v>
      </c>
    </row>
    <row r="139" spans="1:65" s="2" customFormat="1" ht="39">
      <c r="A139" s="30"/>
      <c r="B139" s="31"/>
      <c r="C139" s="30"/>
      <c r="D139" s="145" t="s">
        <v>126</v>
      </c>
      <c r="E139" s="30"/>
      <c r="F139" s="146" t="s">
        <v>386</v>
      </c>
      <c r="G139" s="30"/>
      <c r="H139" s="30"/>
      <c r="I139" s="147"/>
      <c r="J139" s="30"/>
      <c r="K139" s="30"/>
      <c r="L139" s="31"/>
      <c r="M139" s="148"/>
      <c r="N139" s="149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126</v>
      </c>
      <c r="AU139" s="15" t="s">
        <v>82</v>
      </c>
    </row>
    <row r="140" spans="1:65" s="12" customFormat="1">
      <c r="B140" s="150"/>
      <c r="D140" s="145" t="s">
        <v>127</v>
      </c>
      <c r="E140" s="151" t="s">
        <v>1</v>
      </c>
      <c r="F140" s="152" t="s">
        <v>387</v>
      </c>
      <c r="H140" s="153">
        <v>875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1" t="s">
        <v>127</v>
      </c>
      <c r="AU140" s="151" t="s">
        <v>82</v>
      </c>
      <c r="AV140" s="12" t="s">
        <v>82</v>
      </c>
      <c r="AW140" s="12" t="s">
        <v>29</v>
      </c>
      <c r="AX140" s="12" t="s">
        <v>80</v>
      </c>
      <c r="AY140" s="151" t="s">
        <v>123</v>
      </c>
    </row>
    <row r="141" spans="1:65" s="2" customFormat="1" ht="24.2" customHeight="1">
      <c r="A141" s="30"/>
      <c r="B141" s="129"/>
      <c r="C141" s="171" t="s">
        <v>158</v>
      </c>
      <c r="D141" s="171" t="s">
        <v>199</v>
      </c>
      <c r="E141" s="172" t="s">
        <v>388</v>
      </c>
      <c r="F141" s="173" t="s">
        <v>389</v>
      </c>
      <c r="G141" s="174" t="s">
        <v>313</v>
      </c>
      <c r="H141" s="175">
        <v>0.25</v>
      </c>
      <c r="I141" s="176"/>
      <c r="J141" s="177">
        <f>ROUND(I141*H141,2)</f>
        <v>0</v>
      </c>
      <c r="K141" s="178"/>
      <c r="L141" s="31"/>
      <c r="M141" s="179" t="s">
        <v>1</v>
      </c>
      <c r="N141" s="180" t="s">
        <v>37</v>
      </c>
      <c r="O141" s="56"/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3" t="s">
        <v>124</v>
      </c>
      <c r="AT141" s="143" t="s">
        <v>199</v>
      </c>
      <c r="AU141" s="143" t="s">
        <v>82</v>
      </c>
      <c r="AY141" s="15" t="s">
        <v>123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80</v>
      </c>
      <c r="BK141" s="144">
        <f>ROUND(I141*H141,2)</f>
        <v>0</v>
      </c>
      <c r="BL141" s="15" t="s">
        <v>124</v>
      </c>
      <c r="BM141" s="143" t="s">
        <v>390</v>
      </c>
    </row>
    <row r="142" spans="1:65" s="2" customFormat="1" ht="97.5">
      <c r="A142" s="30"/>
      <c r="B142" s="31"/>
      <c r="C142" s="30"/>
      <c r="D142" s="145" t="s">
        <v>126</v>
      </c>
      <c r="E142" s="30"/>
      <c r="F142" s="146" t="s">
        <v>391</v>
      </c>
      <c r="G142" s="30"/>
      <c r="H142" s="30"/>
      <c r="I142" s="147"/>
      <c r="J142" s="30"/>
      <c r="K142" s="30"/>
      <c r="L142" s="31"/>
      <c r="M142" s="148"/>
      <c r="N142" s="149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126</v>
      </c>
      <c r="AU142" s="15" t="s">
        <v>82</v>
      </c>
    </row>
    <row r="143" spans="1:65" s="2" customFormat="1" ht="14.45" customHeight="1">
      <c r="A143" s="30"/>
      <c r="B143" s="129"/>
      <c r="C143" s="171" t="s">
        <v>162</v>
      </c>
      <c r="D143" s="171" t="s">
        <v>199</v>
      </c>
      <c r="E143" s="172" t="s">
        <v>392</v>
      </c>
      <c r="F143" s="173" t="s">
        <v>393</v>
      </c>
      <c r="G143" s="174" t="s">
        <v>183</v>
      </c>
      <c r="H143" s="175">
        <v>250</v>
      </c>
      <c r="I143" s="176"/>
      <c r="J143" s="177">
        <f>ROUND(I143*H143,2)</f>
        <v>0</v>
      </c>
      <c r="K143" s="178"/>
      <c r="L143" s="31"/>
      <c r="M143" s="179" t="s">
        <v>1</v>
      </c>
      <c r="N143" s="180" t="s">
        <v>37</v>
      </c>
      <c r="O143" s="56"/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3" t="s">
        <v>124</v>
      </c>
      <c r="AT143" s="143" t="s">
        <v>199</v>
      </c>
      <c r="AU143" s="143" t="s">
        <v>82</v>
      </c>
      <c r="AY143" s="15" t="s">
        <v>123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80</v>
      </c>
      <c r="BK143" s="144">
        <f>ROUND(I143*H143,2)</f>
        <v>0</v>
      </c>
      <c r="BL143" s="15" t="s">
        <v>124</v>
      </c>
      <c r="BM143" s="143" t="s">
        <v>394</v>
      </c>
    </row>
    <row r="144" spans="1:65" s="2" customFormat="1" ht="48.75">
      <c r="A144" s="30"/>
      <c r="B144" s="31"/>
      <c r="C144" s="30"/>
      <c r="D144" s="145" t="s">
        <v>126</v>
      </c>
      <c r="E144" s="30"/>
      <c r="F144" s="146" t="s">
        <v>395</v>
      </c>
      <c r="G144" s="30"/>
      <c r="H144" s="30"/>
      <c r="I144" s="147"/>
      <c r="J144" s="30"/>
      <c r="K144" s="30"/>
      <c r="L144" s="31"/>
      <c r="M144" s="148"/>
      <c r="N144" s="149"/>
      <c r="O144" s="56"/>
      <c r="P144" s="56"/>
      <c r="Q144" s="56"/>
      <c r="R144" s="56"/>
      <c r="S144" s="56"/>
      <c r="T144" s="57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5" t="s">
        <v>126</v>
      </c>
      <c r="AU144" s="15" t="s">
        <v>82</v>
      </c>
    </row>
    <row r="145" spans="1:65" s="2" customFormat="1" ht="24.2" customHeight="1">
      <c r="A145" s="30"/>
      <c r="B145" s="129"/>
      <c r="C145" s="171" t="s">
        <v>167</v>
      </c>
      <c r="D145" s="171" t="s">
        <v>199</v>
      </c>
      <c r="E145" s="172" t="s">
        <v>396</v>
      </c>
      <c r="F145" s="173" t="s">
        <v>397</v>
      </c>
      <c r="G145" s="174" t="s">
        <v>313</v>
      </c>
      <c r="H145" s="175">
        <v>0.25</v>
      </c>
      <c r="I145" s="176"/>
      <c r="J145" s="177">
        <f>ROUND(I145*H145,2)</f>
        <v>0</v>
      </c>
      <c r="K145" s="178"/>
      <c r="L145" s="31"/>
      <c r="M145" s="179" t="s">
        <v>1</v>
      </c>
      <c r="N145" s="180" t="s">
        <v>37</v>
      </c>
      <c r="O145" s="56"/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3" t="s">
        <v>124</v>
      </c>
      <c r="AT145" s="143" t="s">
        <v>199</v>
      </c>
      <c r="AU145" s="143" t="s">
        <v>82</v>
      </c>
      <c r="AY145" s="15" t="s">
        <v>123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80</v>
      </c>
      <c r="BK145" s="144">
        <f>ROUND(I145*H145,2)</f>
        <v>0</v>
      </c>
      <c r="BL145" s="15" t="s">
        <v>124</v>
      </c>
      <c r="BM145" s="143" t="s">
        <v>398</v>
      </c>
    </row>
    <row r="146" spans="1:65" s="2" customFormat="1" ht="48.75">
      <c r="A146" s="30"/>
      <c r="B146" s="31"/>
      <c r="C146" s="30"/>
      <c r="D146" s="145" t="s">
        <v>126</v>
      </c>
      <c r="E146" s="30"/>
      <c r="F146" s="146" t="s">
        <v>399</v>
      </c>
      <c r="G146" s="30"/>
      <c r="H146" s="30"/>
      <c r="I146" s="147"/>
      <c r="J146" s="30"/>
      <c r="K146" s="30"/>
      <c r="L146" s="31"/>
      <c r="M146" s="148"/>
      <c r="N146" s="149"/>
      <c r="O146" s="56"/>
      <c r="P146" s="56"/>
      <c r="Q146" s="56"/>
      <c r="R146" s="56"/>
      <c r="S146" s="56"/>
      <c r="T146" s="57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5" t="s">
        <v>126</v>
      </c>
      <c r="AU146" s="15" t="s">
        <v>82</v>
      </c>
    </row>
    <row r="147" spans="1:65" s="2" customFormat="1" ht="24.2" customHeight="1">
      <c r="A147" s="30"/>
      <c r="B147" s="129"/>
      <c r="C147" s="171" t="s">
        <v>172</v>
      </c>
      <c r="D147" s="171" t="s">
        <v>199</v>
      </c>
      <c r="E147" s="172" t="s">
        <v>400</v>
      </c>
      <c r="F147" s="173" t="s">
        <v>401</v>
      </c>
      <c r="G147" s="174" t="s">
        <v>313</v>
      </c>
      <c r="H147" s="175">
        <v>0.25</v>
      </c>
      <c r="I147" s="176"/>
      <c r="J147" s="177">
        <f>ROUND(I147*H147,2)</f>
        <v>0</v>
      </c>
      <c r="K147" s="178"/>
      <c r="L147" s="31"/>
      <c r="M147" s="179" t="s">
        <v>1</v>
      </c>
      <c r="N147" s="180" t="s">
        <v>37</v>
      </c>
      <c r="O147" s="56"/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3" t="s">
        <v>124</v>
      </c>
      <c r="AT147" s="143" t="s">
        <v>199</v>
      </c>
      <c r="AU147" s="143" t="s">
        <v>82</v>
      </c>
      <c r="AY147" s="15" t="s">
        <v>123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80</v>
      </c>
      <c r="BK147" s="144">
        <f>ROUND(I147*H147,2)</f>
        <v>0</v>
      </c>
      <c r="BL147" s="15" t="s">
        <v>124</v>
      </c>
      <c r="BM147" s="143" t="s">
        <v>402</v>
      </c>
    </row>
    <row r="148" spans="1:65" s="2" customFormat="1" ht="58.5">
      <c r="A148" s="30"/>
      <c r="B148" s="31"/>
      <c r="C148" s="30"/>
      <c r="D148" s="145" t="s">
        <v>126</v>
      </c>
      <c r="E148" s="30"/>
      <c r="F148" s="146" t="s">
        <v>403</v>
      </c>
      <c r="G148" s="30"/>
      <c r="H148" s="30"/>
      <c r="I148" s="147"/>
      <c r="J148" s="30"/>
      <c r="K148" s="30"/>
      <c r="L148" s="31"/>
      <c r="M148" s="148"/>
      <c r="N148" s="149"/>
      <c r="O148" s="56"/>
      <c r="P148" s="56"/>
      <c r="Q148" s="56"/>
      <c r="R148" s="56"/>
      <c r="S148" s="56"/>
      <c r="T148" s="57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5" t="s">
        <v>126</v>
      </c>
      <c r="AU148" s="15" t="s">
        <v>82</v>
      </c>
    </row>
    <row r="149" spans="1:65" s="2" customFormat="1" ht="14.45" customHeight="1">
      <c r="A149" s="30"/>
      <c r="B149" s="129"/>
      <c r="C149" s="171" t="s">
        <v>176</v>
      </c>
      <c r="D149" s="171" t="s">
        <v>199</v>
      </c>
      <c r="E149" s="172" t="s">
        <v>404</v>
      </c>
      <c r="F149" s="173" t="s">
        <v>405</v>
      </c>
      <c r="G149" s="174" t="s">
        <v>131</v>
      </c>
      <c r="H149" s="175">
        <v>14</v>
      </c>
      <c r="I149" s="176"/>
      <c r="J149" s="177">
        <f>ROUND(I149*H149,2)</f>
        <v>0</v>
      </c>
      <c r="K149" s="178"/>
      <c r="L149" s="31"/>
      <c r="M149" s="179" t="s">
        <v>1</v>
      </c>
      <c r="N149" s="180" t="s">
        <v>37</v>
      </c>
      <c r="O149" s="56"/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3" t="s">
        <v>124</v>
      </c>
      <c r="AT149" s="143" t="s">
        <v>199</v>
      </c>
      <c r="AU149" s="143" t="s">
        <v>82</v>
      </c>
      <c r="AY149" s="15" t="s">
        <v>123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80</v>
      </c>
      <c r="BK149" s="144">
        <f>ROUND(I149*H149,2)</f>
        <v>0</v>
      </c>
      <c r="BL149" s="15" t="s">
        <v>124</v>
      </c>
      <c r="BM149" s="143" t="s">
        <v>406</v>
      </c>
    </row>
    <row r="150" spans="1:65" s="2" customFormat="1" ht="29.25">
      <c r="A150" s="30"/>
      <c r="B150" s="31"/>
      <c r="C150" s="30"/>
      <c r="D150" s="145" t="s">
        <v>126</v>
      </c>
      <c r="E150" s="30"/>
      <c r="F150" s="146" t="s">
        <v>407</v>
      </c>
      <c r="G150" s="30"/>
      <c r="H150" s="30"/>
      <c r="I150" s="147"/>
      <c r="J150" s="30"/>
      <c r="K150" s="30"/>
      <c r="L150" s="31"/>
      <c r="M150" s="148"/>
      <c r="N150" s="149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126</v>
      </c>
      <c r="AU150" s="15" t="s">
        <v>82</v>
      </c>
    </row>
    <row r="151" spans="1:65" s="2" customFormat="1" ht="14.45" customHeight="1">
      <c r="A151" s="30"/>
      <c r="B151" s="129"/>
      <c r="C151" s="171" t="s">
        <v>180</v>
      </c>
      <c r="D151" s="171" t="s">
        <v>199</v>
      </c>
      <c r="E151" s="172" t="s">
        <v>408</v>
      </c>
      <c r="F151" s="173" t="s">
        <v>409</v>
      </c>
      <c r="G151" s="174" t="s">
        <v>131</v>
      </c>
      <c r="H151" s="175">
        <v>1520</v>
      </c>
      <c r="I151" s="176"/>
      <c r="J151" s="177">
        <f>ROUND(I151*H151,2)</f>
        <v>0</v>
      </c>
      <c r="K151" s="178"/>
      <c r="L151" s="31"/>
      <c r="M151" s="179" t="s">
        <v>1</v>
      </c>
      <c r="N151" s="180" t="s">
        <v>37</v>
      </c>
      <c r="O151" s="56"/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3" t="s">
        <v>124</v>
      </c>
      <c r="AT151" s="143" t="s">
        <v>199</v>
      </c>
      <c r="AU151" s="143" t="s">
        <v>82</v>
      </c>
      <c r="AY151" s="15" t="s">
        <v>123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80</v>
      </c>
      <c r="BK151" s="144">
        <f>ROUND(I151*H151,2)</f>
        <v>0</v>
      </c>
      <c r="BL151" s="15" t="s">
        <v>124</v>
      </c>
      <c r="BM151" s="143" t="s">
        <v>410</v>
      </c>
    </row>
    <row r="152" spans="1:65" s="2" customFormat="1" ht="29.25">
      <c r="A152" s="30"/>
      <c r="B152" s="31"/>
      <c r="C152" s="30"/>
      <c r="D152" s="145" t="s">
        <v>126</v>
      </c>
      <c r="E152" s="30"/>
      <c r="F152" s="146" t="s">
        <v>411</v>
      </c>
      <c r="G152" s="30"/>
      <c r="H152" s="30"/>
      <c r="I152" s="147"/>
      <c r="J152" s="30"/>
      <c r="K152" s="30"/>
      <c r="L152" s="31"/>
      <c r="M152" s="148"/>
      <c r="N152" s="149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126</v>
      </c>
      <c r="AU152" s="15" t="s">
        <v>82</v>
      </c>
    </row>
    <row r="153" spans="1:65" s="12" customFormat="1">
      <c r="B153" s="150"/>
      <c r="D153" s="145" t="s">
        <v>127</v>
      </c>
      <c r="E153" s="151" t="s">
        <v>1</v>
      </c>
      <c r="F153" s="152" t="s">
        <v>349</v>
      </c>
      <c r="H153" s="153">
        <v>1520</v>
      </c>
      <c r="I153" s="154"/>
      <c r="L153" s="150"/>
      <c r="M153" s="155"/>
      <c r="N153" s="156"/>
      <c r="O153" s="156"/>
      <c r="P153" s="156"/>
      <c r="Q153" s="156"/>
      <c r="R153" s="156"/>
      <c r="S153" s="156"/>
      <c r="T153" s="157"/>
      <c r="AT153" s="151" t="s">
        <v>127</v>
      </c>
      <c r="AU153" s="151" t="s">
        <v>82</v>
      </c>
      <c r="AV153" s="12" t="s">
        <v>82</v>
      </c>
      <c r="AW153" s="12" t="s">
        <v>29</v>
      </c>
      <c r="AX153" s="12" t="s">
        <v>80</v>
      </c>
      <c r="AY153" s="151" t="s">
        <v>123</v>
      </c>
    </row>
    <row r="154" spans="1:65" s="2" customFormat="1" ht="24.2" customHeight="1">
      <c r="A154" s="30"/>
      <c r="B154" s="129"/>
      <c r="C154" s="171" t="s">
        <v>8</v>
      </c>
      <c r="D154" s="171" t="s">
        <v>199</v>
      </c>
      <c r="E154" s="172" t="s">
        <v>412</v>
      </c>
      <c r="F154" s="173" t="s">
        <v>413</v>
      </c>
      <c r="G154" s="174" t="s">
        <v>313</v>
      </c>
      <c r="H154" s="175">
        <v>0.65</v>
      </c>
      <c r="I154" s="176"/>
      <c r="J154" s="177">
        <f>ROUND(I154*H154,2)</f>
        <v>0</v>
      </c>
      <c r="K154" s="178"/>
      <c r="L154" s="31"/>
      <c r="M154" s="179" t="s">
        <v>1</v>
      </c>
      <c r="N154" s="180" t="s">
        <v>37</v>
      </c>
      <c r="O154" s="56"/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3" t="s">
        <v>124</v>
      </c>
      <c r="AT154" s="143" t="s">
        <v>199</v>
      </c>
      <c r="AU154" s="143" t="s">
        <v>82</v>
      </c>
      <c r="AY154" s="15" t="s">
        <v>123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80</v>
      </c>
      <c r="BK154" s="144">
        <f>ROUND(I154*H154,2)</f>
        <v>0</v>
      </c>
      <c r="BL154" s="15" t="s">
        <v>124</v>
      </c>
      <c r="BM154" s="143" t="s">
        <v>414</v>
      </c>
    </row>
    <row r="155" spans="1:65" s="2" customFormat="1" ht="78">
      <c r="A155" s="30"/>
      <c r="B155" s="31"/>
      <c r="C155" s="30"/>
      <c r="D155" s="145" t="s">
        <v>126</v>
      </c>
      <c r="E155" s="30"/>
      <c r="F155" s="146" t="s">
        <v>415</v>
      </c>
      <c r="G155" s="30"/>
      <c r="H155" s="30"/>
      <c r="I155" s="147"/>
      <c r="J155" s="30"/>
      <c r="K155" s="30"/>
      <c r="L155" s="31"/>
      <c r="M155" s="148"/>
      <c r="N155" s="149"/>
      <c r="O155" s="56"/>
      <c r="P155" s="56"/>
      <c r="Q155" s="56"/>
      <c r="R155" s="56"/>
      <c r="S155" s="56"/>
      <c r="T155" s="57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5" t="s">
        <v>126</v>
      </c>
      <c r="AU155" s="15" t="s">
        <v>82</v>
      </c>
    </row>
    <row r="156" spans="1:65" s="12" customFormat="1">
      <c r="B156" s="150"/>
      <c r="D156" s="145" t="s">
        <v>127</v>
      </c>
      <c r="E156" s="151" t="s">
        <v>1</v>
      </c>
      <c r="F156" s="152" t="s">
        <v>416</v>
      </c>
      <c r="H156" s="153">
        <v>0.65</v>
      </c>
      <c r="I156" s="154"/>
      <c r="L156" s="150"/>
      <c r="M156" s="155"/>
      <c r="N156" s="156"/>
      <c r="O156" s="156"/>
      <c r="P156" s="156"/>
      <c r="Q156" s="156"/>
      <c r="R156" s="156"/>
      <c r="S156" s="156"/>
      <c r="T156" s="157"/>
      <c r="AT156" s="151" t="s">
        <v>127</v>
      </c>
      <c r="AU156" s="151" t="s">
        <v>82</v>
      </c>
      <c r="AV156" s="12" t="s">
        <v>82</v>
      </c>
      <c r="AW156" s="12" t="s">
        <v>29</v>
      </c>
      <c r="AX156" s="12" t="s">
        <v>80</v>
      </c>
      <c r="AY156" s="151" t="s">
        <v>123</v>
      </c>
    </row>
    <row r="157" spans="1:65" s="2" customFormat="1" ht="24.2" customHeight="1">
      <c r="A157" s="30"/>
      <c r="B157" s="129"/>
      <c r="C157" s="171" t="s">
        <v>190</v>
      </c>
      <c r="D157" s="171" t="s">
        <v>199</v>
      </c>
      <c r="E157" s="172" t="s">
        <v>417</v>
      </c>
      <c r="F157" s="173" t="s">
        <v>418</v>
      </c>
      <c r="G157" s="174" t="s">
        <v>313</v>
      </c>
      <c r="H157" s="175">
        <v>0.4</v>
      </c>
      <c r="I157" s="176"/>
      <c r="J157" s="177">
        <f>ROUND(I157*H157,2)</f>
        <v>0</v>
      </c>
      <c r="K157" s="178"/>
      <c r="L157" s="31"/>
      <c r="M157" s="179" t="s">
        <v>1</v>
      </c>
      <c r="N157" s="180" t="s">
        <v>37</v>
      </c>
      <c r="O157" s="56"/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3" t="s">
        <v>124</v>
      </c>
      <c r="AT157" s="143" t="s">
        <v>199</v>
      </c>
      <c r="AU157" s="143" t="s">
        <v>82</v>
      </c>
      <c r="AY157" s="15" t="s">
        <v>123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80</v>
      </c>
      <c r="BK157" s="144">
        <f>ROUND(I157*H157,2)</f>
        <v>0</v>
      </c>
      <c r="BL157" s="15" t="s">
        <v>124</v>
      </c>
      <c r="BM157" s="143" t="s">
        <v>419</v>
      </c>
    </row>
    <row r="158" spans="1:65" s="2" customFormat="1" ht="78">
      <c r="A158" s="30"/>
      <c r="B158" s="31"/>
      <c r="C158" s="30"/>
      <c r="D158" s="145" t="s">
        <v>126</v>
      </c>
      <c r="E158" s="30"/>
      <c r="F158" s="146" t="s">
        <v>420</v>
      </c>
      <c r="G158" s="30"/>
      <c r="H158" s="30"/>
      <c r="I158" s="147"/>
      <c r="J158" s="30"/>
      <c r="K158" s="30"/>
      <c r="L158" s="31"/>
      <c r="M158" s="148"/>
      <c r="N158" s="149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5" t="s">
        <v>126</v>
      </c>
      <c r="AU158" s="15" t="s">
        <v>82</v>
      </c>
    </row>
    <row r="159" spans="1:65" s="2" customFormat="1" ht="24.2" customHeight="1">
      <c r="A159" s="30"/>
      <c r="B159" s="129"/>
      <c r="C159" s="171" t="s">
        <v>198</v>
      </c>
      <c r="D159" s="171" t="s">
        <v>199</v>
      </c>
      <c r="E159" s="172" t="s">
        <v>421</v>
      </c>
      <c r="F159" s="173" t="s">
        <v>422</v>
      </c>
      <c r="G159" s="174" t="s">
        <v>202</v>
      </c>
      <c r="H159" s="175">
        <v>125</v>
      </c>
      <c r="I159" s="176"/>
      <c r="J159" s="177">
        <f>ROUND(I159*H159,2)</f>
        <v>0</v>
      </c>
      <c r="K159" s="178"/>
      <c r="L159" s="31"/>
      <c r="M159" s="179" t="s">
        <v>1</v>
      </c>
      <c r="N159" s="180" t="s">
        <v>37</v>
      </c>
      <c r="O159" s="56"/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3" t="s">
        <v>124</v>
      </c>
      <c r="AT159" s="143" t="s">
        <v>199</v>
      </c>
      <c r="AU159" s="143" t="s">
        <v>82</v>
      </c>
      <c r="AY159" s="15" t="s">
        <v>123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5" t="s">
        <v>80</v>
      </c>
      <c r="BK159" s="144">
        <f>ROUND(I159*H159,2)</f>
        <v>0</v>
      </c>
      <c r="BL159" s="15" t="s">
        <v>124</v>
      </c>
      <c r="BM159" s="143" t="s">
        <v>423</v>
      </c>
    </row>
    <row r="160" spans="1:65" s="2" customFormat="1" ht="126.75">
      <c r="A160" s="30"/>
      <c r="B160" s="31"/>
      <c r="C160" s="30"/>
      <c r="D160" s="145" t="s">
        <v>126</v>
      </c>
      <c r="E160" s="30"/>
      <c r="F160" s="146" t="s">
        <v>424</v>
      </c>
      <c r="G160" s="30"/>
      <c r="H160" s="30"/>
      <c r="I160" s="147"/>
      <c r="J160" s="30"/>
      <c r="K160" s="30"/>
      <c r="L160" s="31"/>
      <c r="M160" s="148"/>
      <c r="N160" s="149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5" t="s">
        <v>126</v>
      </c>
      <c r="AU160" s="15" t="s">
        <v>82</v>
      </c>
    </row>
    <row r="161" spans="1:65" s="2" customFormat="1" ht="24.2" customHeight="1">
      <c r="A161" s="30"/>
      <c r="B161" s="129"/>
      <c r="C161" s="171" t="s">
        <v>206</v>
      </c>
      <c r="D161" s="171" t="s">
        <v>199</v>
      </c>
      <c r="E161" s="172" t="s">
        <v>425</v>
      </c>
      <c r="F161" s="173" t="s">
        <v>426</v>
      </c>
      <c r="G161" s="174" t="s">
        <v>202</v>
      </c>
      <c r="H161" s="175">
        <v>375</v>
      </c>
      <c r="I161" s="176"/>
      <c r="J161" s="177">
        <f>ROUND(I161*H161,2)</f>
        <v>0</v>
      </c>
      <c r="K161" s="178"/>
      <c r="L161" s="31"/>
      <c r="M161" s="179" t="s">
        <v>1</v>
      </c>
      <c r="N161" s="180" t="s">
        <v>37</v>
      </c>
      <c r="O161" s="56"/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3" t="s">
        <v>124</v>
      </c>
      <c r="AT161" s="143" t="s">
        <v>199</v>
      </c>
      <c r="AU161" s="143" t="s">
        <v>82</v>
      </c>
      <c r="AY161" s="15" t="s">
        <v>123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5" t="s">
        <v>80</v>
      </c>
      <c r="BK161" s="144">
        <f>ROUND(I161*H161,2)</f>
        <v>0</v>
      </c>
      <c r="BL161" s="15" t="s">
        <v>124</v>
      </c>
      <c r="BM161" s="143" t="s">
        <v>427</v>
      </c>
    </row>
    <row r="162" spans="1:65" s="2" customFormat="1" ht="126.75">
      <c r="A162" s="30"/>
      <c r="B162" s="31"/>
      <c r="C162" s="30"/>
      <c r="D162" s="145" t="s">
        <v>126</v>
      </c>
      <c r="E162" s="30"/>
      <c r="F162" s="146" t="s">
        <v>428</v>
      </c>
      <c r="G162" s="30"/>
      <c r="H162" s="30"/>
      <c r="I162" s="147"/>
      <c r="J162" s="30"/>
      <c r="K162" s="30"/>
      <c r="L162" s="31"/>
      <c r="M162" s="148"/>
      <c r="N162" s="149"/>
      <c r="O162" s="56"/>
      <c r="P162" s="56"/>
      <c r="Q162" s="56"/>
      <c r="R162" s="56"/>
      <c r="S162" s="56"/>
      <c r="T162" s="57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5" t="s">
        <v>126</v>
      </c>
      <c r="AU162" s="15" t="s">
        <v>82</v>
      </c>
    </row>
    <row r="163" spans="1:65" s="12" customFormat="1">
      <c r="B163" s="150"/>
      <c r="D163" s="145" t="s">
        <v>127</v>
      </c>
      <c r="E163" s="151" t="s">
        <v>1</v>
      </c>
      <c r="F163" s="152" t="s">
        <v>429</v>
      </c>
      <c r="H163" s="153">
        <v>375</v>
      </c>
      <c r="I163" s="154"/>
      <c r="L163" s="150"/>
      <c r="M163" s="155"/>
      <c r="N163" s="156"/>
      <c r="O163" s="156"/>
      <c r="P163" s="156"/>
      <c r="Q163" s="156"/>
      <c r="R163" s="156"/>
      <c r="S163" s="156"/>
      <c r="T163" s="157"/>
      <c r="AT163" s="151" t="s">
        <v>127</v>
      </c>
      <c r="AU163" s="151" t="s">
        <v>82</v>
      </c>
      <c r="AV163" s="12" t="s">
        <v>82</v>
      </c>
      <c r="AW163" s="12" t="s">
        <v>29</v>
      </c>
      <c r="AX163" s="12" t="s">
        <v>80</v>
      </c>
      <c r="AY163" s="151" t="s">
        <v>123</v>
      </c>
    </row>
    <row r="164" spans="1:65" s="2" customFormat="1" ht="24.2" customHeight="1">
      <c r="A164" s="30"/>
      <c r="B164" s="129"/>
      <c r="C164" s="171" t="s">
        <v>211</v>
      </c>
      <c r="D164" s="171" t="s">
        <v>199</v>
      </c>
      <c r="E164" s="172" t="s">
        <v>430</v>
      </c>
      <c r="F164" s="173" t="s">
        <v>431</v>
      </c>
      <c r="G164" s="174" t="s">
        <v>432</v>
      </c>
      <c r="H164" s="175">
        <v>6</v>
      </c>
      <c r="I164" s="176"/>
      <c r="J164" s="177">
        <f>ROUND(I164*H164,2)</f>
        <v>0</v>
      </c>
      <c r="K164" s="178"/>
      <c r="L164" s="31"/>
      <c r="M164" s="179" t="s">
        <v>1</v>
      </c>
      <c r="N164" s="180" t="s">
        <v>37</v>
      </c>
      <c r="O164" s="56"/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3" t="s">
        <v>124</v>
      </c>
      <c r="AT164" s="143" t="s">
        <v>199</v>
      </c>
      <c r="AU164" s="143" t="s">
        <v>82</v>
      </c>
      <c r="AY164" s="15" t="s">
        <v>123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5" t="s">
        <v>80</v>
      </c>
      <c r="BK164" s="144">
        <f>ROUND(I164*H164,2)</f>
        <v>0</v>
      </c>
      <c r="BL164" s="15" t="s">
        <v>124</v>
      </c>
      <c r="BM164" s="143" t="s">
        <v>433</v>
      </c>
    </row>
    <row r="165" spans="1:65" s="2" customFormat="1" ht="68.25">
      <c r="A165" s="30"/>
      <c r="B165" s="31"/>
      <c r="C165" s="30"/>
      <c r="D165" s="145" t="s">
        <v>126</v>
      </c>
      <c r="E165" s="30"/>
      <c r="F165" s="146" t="s">
        <v>434</v>
      </c>
      <c r="G165" s="30"/>
      <c r="H165" s="30"/>
      <c r="I165" s="147"/>
      <c r="J165" s="30"/>
      <c r="K165" s="30"/>
      <c r="L165" s="31"/>
      <c r="M165" s="148"/>
      <c r="N165" s="149"/>
      <c r="O165" s="56"/>
      <c r="P165" s="56"/>
      <c r="Q165" s="56"/>
      <c r="R165" s="56"/>
      <c r="S165" s="56"/>
      <c r="T165" s="57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5" t="s">
        <v>126</v>
      </c>
      <c r="AU165" s="15" t="s">
        <v>82</v>
      </c>
    </row>
    <row r="166" spans="1:65" s="2" customFormat="1" ht="24.2" customHeight="1">
      <c r="A166" s="30"/>
      <c r="B166" s="129"/>
      <c r="C166" s="171" t="s">
        <v>217</v>
      </c>
      <c r="D166" s="171" t="s">
        <v>199</v>
      </c>
      <c r="E166" s="172" t="s">
        <v>435</v>
      </c>
      <c r="F166" s="173" t="s">
        <v>436</v>
      </c>
      <c r="G166" s="174" t="s">
        <v>432</v>
      </c>
      <c r="H166" s="175">
        <v>2</v>
      </c>
      <c r="I166" s="176"/>
      <c r="J166" s="177">
        <f>ROUND(I166*H166,2)</f>
        <v>0</v>
      </c>
      <c r="K166" s="178"/>
      <c r="L166" s="31"/>
      <c r="M166" s="179" t="s">
        <v>1</v>
      </c>
      <c r="N166" s="180" t="s">
        <v>37</v>
      </c>
      <c r="O166" s="56"/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3" t="s">
        <v>124</v>
      </c>
      <c r="AT166" s="143" t="s">
        <v>199</v>
      </c>
      <c r="AU166" s="143" t="s">
        <v>82</v>
      </c>
      <c r="AY166" s="15" t="s">
        <v>123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80</v>
      </c>
      <c r="BK166" s="144">
        <f>ROUND(I166*H166,2)</f>
        <v>0</v>
      </c>
      <c r="BL166" s="15" t="s">
        <v>124</v>
      </c>
      <c r="BM166" s="143" t="s">
        <v>437</v>
      </c>
    </row>
    <row r="167" spans="1:65" s="2" customFormat="1" ht="58.5">
      <c r="A167" s="30"/>
      <c r="B167" s="31"/>
      <c r="C167" s="30"/>
      <c r="D167" s="145" t="s">
        <v>126</v>
      </c>
      <c r="E167" s="30"/>
      <c r="F167" s="146" t="s">
        <v>438</v>
      </c>
      <c r="G167" s="30"/>
      <c r="H167" s="30"/>
      <c r="I167" s="147"/>
      <c r="J167" s="30"/>
      <c r="K167" s="30"/>
      <c r="L167" s="31"/>
      <c r="M167" s="148"/>
      <c r="N167" s="149"/>
      <c r="O167" s="56"/>
      <c r="P167" s="56"/>
      <c r="Q167" s="56"/>
      <c r="R167" s="56"/>
      <c r="S167" s="56"/>
      <c r="T167" s="57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5" t="s">
        <v>126</v>
      </c>
      <c r="AU167" s="15" t="s">
        <v>82</v>
      </c>
    </row>
    <row r="168" spans="1:65" s="2" customFormat="1" ht="37.9" customHeight="1">
      <c r="A168" s="30"/>
      <c r="B168" s="129"/>
      <c r="C168" s="171" t="s">
        <v>7</v>
      </c>
      <c r="D168" s="171" t="s">
        <v>199</v>
      </c>
      <c r="E168" s="172" t="s">
        <v>439</v>
      </c>
      <c r="F168" s="173" t="s">
        <v>440</v>
      </c>
      <c r="G168" s="174" t="s">
        <v>202</v>
      </c>
      <c r="H168" s="175">
        <v>700</v>
      </c>
      <c r="I168" s="176"/>
      <c r="J168" s="177">
        <f>ROUND(I168*H168,2)</f>
        <v>0</v>
      </c>
      <c r="K168" s="178"/>
      <c r="L168" s="31"/>
      <c r="M168" s="179" t="s">
        <v>1</v>
      </c>
      <c r="N168" s="180" t="s">
        <v>37</v>
      </c>
      <c r="O168" s="56"/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3" t="s">
        <v>124</v>
      </c>
      <c r="AT168" s="143" t="s">
        <v>199</v>
      </c>
      <c r="AU168" s="143" t="s">
        <v>82</v>
      </c>
      <c r="AY168" s="15" t="s">
        <v>123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5" t="s">
        <v>80</v>
      </c>
      <c r="BK168" s="144">
        <f>ROUND(I168*H168,2)</f>
        <v>0</v>
      </c>
      <c r="BL168" s="15" t="s">
        <v>124</v>
      </c>
      <c r="BM168" s="143" t="s">
        <v>441</v>
      </c>
    </row>
    <row r="169" spans="1:65" s="2" customFormat="1" ht="58.5">
      <c r="A169" s="30"/>
      <c r="B169" s="31"/>
      <c r="C169" s="30"/>
      <c r="D169" s="145" t="s">
        <v>126</v>
      </c>
      <c r="E169" s="30"/>
      <c r="F169" s="146" t="s">
        <v>442</v>
      </c>
      <c r="G169" s="30"/>
      <c r="H169" s="30"/>
      <c r="I169" s="147"/>
      <c r="J169" s="30"/>
      <c r="K169" s="30"/>
      <c r="L169" s="31"/>
      <c r="M169" s="148"/>
      <c r="N169" s="149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5" t="s">
        <v>126</v>
      </c>
      <c r="AU169" s="15" t="s">
        <v>82</v>
      </c>
    </row>
    <row r="170" spans="1:65" s="12" customFormat="1">
      <c r="B170" s="150"/>
      <c r="D170" s="145" t="s">
        <v>127</v>
      </c>
      <c r="E170" s="151" t="s">
        <v>1</v>
      </c>
      <c r="F170" s="152" t="s">
        <v>443</v>
      </c>
      <c r="H170" s="153">
        <v>700</v>
      </c>
      <c r="I170" s="154"/>
      <c r="L170" s="150"/>
      <c r="M170" s="155"/>
      <c r="N170" s="156"/>
      <c r="O170" s="156"/>
      <c r="P170" s="156"/>
      <c r="Q170" s="156"/>
      <c r="R170" s="156"/>
      <c r="S170" s="156"/>
      <c r="T170" s="157"/>
      <c r="AT170" s="151" t="s">
        <v>127</v>
      </c>
      <c r="AU170" s="151" t="s">
        <v>82</v>
      </c>
      <c r="AV170" s="12" t="s">
        <v>82</v>
      </c>
      <c r="AW170" s="12" t="s">
        <v>29</v>
      </c>
      <c r="AX170" s="12" t="s">
        <v>80</v>
      </c>
      <c r="AY170" s="151" t="s">
        <v>123</v>
      </c>
    </row>
    <row r="171" spans="1:65" s="2" customFormat="1" ht="37.9" customHeight="1">
      <c r="A171" s="30"/>
      <c r="B171" s="129"/>
      <c r="C171" s="171" t="s">
        <v>226</v>
      </c>
      <c r="D171" s="171" t="s">
        <v>199</v>
      </c>
      <c r="E171" s="172" t="s">
        <v>444</v>
      </c>
      <c r="F171" s="173" t="s">
        <v>445</v>
      </c>
      <c r="G171" s="174" t="s">
        <v>202</v>
      </c>
      <c r="H171" s="175">
        <v>700</v>
      </c>
      <c r="I171" s="176"/>
      <c r="J171" s="177">
        <f>ROUND(I171*H171,2)</f>
        <v>0</v>
      </c>
      <c r="K171" s="178"/>
      <c r="L171" s="31"/>
      <c r="M171" s="179" t="s">
        <v>1</v>
      </c>
      <c r="N171" s="180" t="s">
        <v>37</v>
      </c>
      <c r="O171" s="56"/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3" t="s">
        <v>124</v>
      </c>
      <c r="AT171" s="143" t="s">
        <v>199</v>
      </c>
      <c r="AU171" s="143" t="s">
        <v>82</v>
      </c>
      <c r="AY171" s="15" t="s">
        <v>123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5" t="s">
        <v>80</v>
      </c>
      <c r="BK171" s="144">
        <f>ROUND(I171*H171,2)</f>
        <v>0</v>
      </c>
      <c r="BL171" s="15" t="s">
        <v>124</v>
      </c>
      <c r="BM171" s="143" t="s">
        <v>446</v>
      </c>
    </row>
    <row r="172" spans="1:65" s="2" customFormat="1" ht="58.5">
      <c r="A172" s="30"/>
      <c r="B172" s="31"/>
      <c r="C172" s="30"/>
      <c r="D172" s="145" t="s">
        <v>126</v>
      </c>
      <c r="E172" s="30"/>
      <c r="F172" s="146" t="s">
        <v>447</v>
      </c>
      <c r="G172" s="30"/>
      <c r="H172" s="30"/>
      <c r="I172" s="147"/>
      <c r="J172" s="30"/>
      <c r="K172" s="30"/>
      <c r="L172" s="31"/>
      <c r="M172" s="148"/>
      <c r="N172" s="149"/>
      <c r="O172" s="56"/>
      <c r="P172" s="56"/>
      <c r="Q172" s="56"/>
      <c r="R172" s="56"/>
      <c r="S172" s="56"/>
      <c r="T172" s="57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5" t="s">
        <v>126</v>
      </c>
      <c r="AU172" s="15" t="s">
        <v>82</v>
      </c>
    </row>
    <row r="173" spans="1:65" s="2" customFormat="1" ht="24.2" customHeight="1">
      <c r="A173" s="30"/>
      <c r="B173" s="129"/>
      <c r="C173" s="171" t="s">
        <v>232</v>
      </c>
      <c r="D173" s="171" t="s">
        <v>199</v>
      </c>
      <c r="E173" s="172" t="s">
        <v>448</v>
      </c>
      <c r="F173" s="173" t="s">
        <v>449</v>
      </c>
      <c r="G173" s="174" t="s">
        <v>131</v>
      </c>
      <c r="H173" s="175">
        <v>5</v>
      </c>
      <c r="I173" s="176"/>
      <c r="J173" s="177">
        <f>ROUND(I173*H173,2)</f>
        <v>0</v>
      </c>
      <c r="K173" s="178"/>
      <c r="L173" s="31"/>
      <c r="M173" s="179" t="s">
        <v>1</v>
      </c>
      <c r="N173" s="180" t="s">
        <v>37</v>
      </c>
      <c r="O173" s="56"/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3" t="s">
        <v>124</v>
      </c>
      <c r="AT173" s="143" t="s">
        <v>199</v>
      </c>
      <c r="AU173" s="143" t="s">
        <v>82</v>
      </c>
      <c r="AY173" s="15" t="s">
        <v>123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5" t="s">
        <v>80</v>
      </c>
      <c r="BK173" s="144">
        <f>ROUND(I173*H173,2)</f>
        <v>0</v>
      </c>
      <c r="BL173" s="15" t="s">
        <v>124</v>
      </c>
      <c r="BM173" s="143" t="s">
        <v>450</v>
      </c>
    </row>
    <row r="174" spans="1:65" s="2" customFormat="1" ht="39">
      <c r="A174" s="30"/>
      <c r="B174" s="31"/>
      <c r="C174" s="30"/>
      <c r="D174" s="145" t="s">
        <v>126</v>
      </c>
      <c r="E174" s="30"/>
      <c r="F174" s="146" t="s">
        <v>451</v>
      </c>
      <c r="G174" s="30"/>
      <c r="H174" s="30"/>
      <c r="I174" s="147"/>
      <c r="J174" s="30"/>
      <c r="K174" s="30"/>
      <c r="L174" s="31"/>
      <c r="M174" s="148"/>
      <c r="N174" s="149"/>
      <c r="O174" s="56"/>
      <c r="P174" s="56"/>
      <c r="Q174" s="56"/>
      <c r="R174" s="56"/>
      <c r="S174" s="56"/>
      <c r="T174" s="57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5" t="s">
        <v>126</v>
      </c>
      <c r="AU174" s="15" t="s">
        <v>82</v>
      </c>
    </row>
    <row r="175" spans="1:65" s="2" customFormat="1" ht="24.2" customHeight="1">
      <c r="A175" s="30"/>
      <c r="B175" s="129"/>
      <c r="C175" s="171" t="s">
        <v>237</v>
      </c>
      <c r="D175" s="171" t="s">
        <v>199</v>
      </c>
      <c r="E175" s="172" t="s">
        <v>452</v>
      </c>
      <c r="F175" s="173" t="s">
        <v>453</v>
      </c>
      <c r="G175" s="174" t="s">
        <v>202</v>
      </c>
      <c r="H175" s="175">
        <v>4.8</v>
      </c>
      <c r="I175" s="176"/>
      <c r="J175" s="177">
        <f>ROUND(I175*H175,2)</f>
        <v>0</v>
      </c>
      <c r="K175" s="178"/>
      <c r="L175" s="31"/>
      <c r="M175" s="179" t="s">
        <v>1</v>
      </c>
      <c r="N175" s="180" t="s">
        <v>37</v>
      </c>
      <c r="O175" s="56"/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3" t="s">
        <v>124</v>
      </c>
      <c r="AT175" s="143" t="s">
        <v>199</v>
      </c>
      <c r="AU175" s="143" t="s">
        <v>82</v>
      </c>
      <c r="AY175" s="15" t="s">
        <v>123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5" t="s">
        <v>80</v>
      </c>
      <c r="BK175" s="144">
        <f>ROUND(I175*H175,2)</f>
        <v>0</v>
      </c>
      <c r="BL175" s="15" t="s">
        <v>124</v>
      </c>
      <c r="BM175" s="143" t="s">
        <v>454</v>
      </c>
    </row>
    <row r="176" spans="1:65" s="2" customFormat="1" ht="39">
      <c r="A176" s="30"/>
      <c r="B176" s="31"/>
      <c r="C176" s="30"/>
      <c r="D176" s="145" t="s">
        <v>126</v>
      </c>
      <c r="E176" s="30"/>
      <c r="F176" s="146" t="s">
        <v>455</v>
      </c>
      <c r="G176" s="30"/>
      <c r="H176" s="30"/>
      <c r="I176" s="147"/>
      <c r="J176" s="30"/>
      <c r="K176" s="30"/>
      <c r="L176" s="31"/>
      <c r="M176" s="148"/>
      <c r="N176" s="149"/>
      <c r="O176" s="56"/>
      <c r="P176" s="56"/>
      <c r="Q176" s="56"/>
      <c r="R176" s="56"/>
      <c r="S176" s="56"/>
      <c r="T176" s="57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5" t="s">
        <v>126</v>
      </c>
      <c r="AU176" s="15" t="s">
        <v>82</v>
      </c>
    </row>
    <row r="177" spans="1:65" s="2" customFormat="1" ht="37.9" customHeight="1">
      <c r="A177" s="30"/>
      <c r="B177" s="129"/>
      <c r="C177" s="171" t="s">
        <v>242</v>
      </c>
      <c r="D177" s="171" t="s">
        <v>199</v>
      </c>
      <c r="E177" s="172" t="s">
        <v>456</v>
      </c>
      <c r="F177" s="173" t="s">
        <v>457</v>
      </c>
      <c r="G177" s="174" t="s">
        <v>202</v>
      </c>
      <c r="H177" s="175">
        <v>4.8</v>
      </c>
      <c r="I177" s="176"/>
      <c r="J177" s="177">
        <f>ROUND(I177*H177,2)</f>
        <v>0</v>
      </c>
      <c r="K177" s="178"/>
      <c r="L177" s="31"/>
      <c r="M177" s="179" t="s">
        <v>1</v>
      </c>
      <c r="N177" s="180" t="s">
        <v>37</v>
      </c>
      <c r="O177" s="56"/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3" t="s">
        <v>124</v>
      </c>
      <c r="AT177" s="143" t="s">
        <v>199</v>
      </c>
      <c r="AU177" s="143" t="s">
        <v>82</v>
      </c>
      <c r="AY177" s="15" t="s">
        <v>123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5" t="s">
        <v>80</v>
      </c>
      <c r="BK177" s="144">
        <f>ROUND(I177*H177,2)</f>
        <v>0</v>
      </c>
      <c r="BL177" s="15" t="s">
        <v>124</v>
      </c>
      <c r="BM177" s="143" t="s">
        <v>458</v>
      </c>
    </row>
    <row r="178" spans="1:65" s="2" customFormat="1" ht="39">
      <c r="A178" s="30"/>
      <c r="B178" s="31"/>
      <c r="C178" s="30"/>
      <c r="D178" s="145" t="s">
        <v>126</v>
      </c>
      <c r="E178" s="30"/>
      <c r="F178" s="146" t="s">
        <v>459</v>
      </c>
      <c r="G178" s="30"/>
      <c r="H178" s="30"/>
      <c r="I178" s="147"/>
      <c r="J178" s="30"/>
      <c r="K178" s="30"/>
      <c r="L178" s="31"/>
      <c r="M178" s="148"/>
      <c r="N178" s="149"/>
      <c r="O178" s="56"/>
      <c r="P178" s="56"/>
      <c r="Q178" s="56"/>
      <c r="R178" s="56"/>
      <c r="S178" s="56"/>
      <c r="T178" s="57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5" t="s">
        <v>126</v>
      </c>
      <c r="AU178" s="15" t="s">
        <v>82</v>
      </c>
    </row>
    <row r="179" spans="1:65" s="2" customFormat="1" ht="24.2" customHeight="1">
      <c r="A179" s="30"/>
      <c r="B179" s="129"/>
      <c r="C179" s="130" t="s">
        <v>246</v>
      </c>
      <c r="D179" s="130" t="s">
        <v>118</v>
      </c>
      <c r="E179" s="131" t="s">
        <v>460</v>
      </c>
      <c r="F179" s="132" t="s">
        <v>461</v>
      </c>
      <c r="G179" s="133" t="s">
        <v>202</v>
      </c>
      <c r="H179" s="134">
        <v>4.8</v>
      </c>
      <c r="I179" s="135"/>
      <c r="J179" s="136">
        <f>ROUND(I179*H179,2)</f>
        <v>0</v>
      </c>
      <c r="K179" s="137"/>
      <c r="L179" s="138"/>
      <c r="M179" s="139" t="s">
        <v>1</v>
      </c>
      <c r="N179" s="140" t="s">
        <v>37</v>
      </c>
      <c r="O179" s="56"/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3" t="s">
        <v>122</v>
      </c>
      <c r="AT179" s="143" t="s">
        <v>118</v>
      </c>
      <c r="AU179" s="143" t="s">
        <v>82</v>
      </c>
      <c r="AY179" s="15" t="s">
        <v>123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5" t="s">
        <v>80</v>
      </c>
      <c r="BK179" s="144">
        <f>ROUND(I179*H179,2)</f>
        <v>0</v>
      </c>
      <c r="BL179" s="15" t="s">
        <v>124</v>
      </c>
      <c r="BM179" s="143" t="s">
        <v>462</v>
      </c>
    </row>
    <row r="180" spans="1:65" s="2" customFormat="1" ht="19.5">
      <c r="A180" s="30"/>
      <c r="B180" s="31"/>
      <c r="C180" s="30"/>
      <c r="D180" s="145" t="s">
        <v>126</v>
      </c>
      <c r="E180" s="30"/>
      <c r="F180" s="146" t="s">
        <v>461</v>
      </c>
      <c r="G180" s="30"/>
      <c r="H180" s="30"/>
      <c r="I180" s="147"/>
      <c r="J180" s="30"/>
      <c r="K180" s="30"/>
      <c r="L180" s="31"/>
      <c r="M180" s="148"/>
      <c r="N180" s="149"/>
      <c r="O180" s="56"/>
      <c r="P180" s="56"/>
      <c r="Q180" s="56"/>
      <c r="R180" s="56"/>
      <c r="S180" s="56"/>
      <c r="T180" s="57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5" t="s">
        <v>126</v>
      </c>
      <c r="AU180" s="15" t="s">
        <v>82</v>
      </c>
    </row>
    <row r="181" spans="1:65" s="2" customFormat="1" ht="24.2" customHeight="1">
      <c r="A181" s="30"/>
      <c r="B181" s="129"/>
      <c r="C181" s="130" t="s">
        <v>253</v>
      </c>
      <c r="D181" s="130" t="s">
        <v>118</v>
      </c>
      <c r="E181" s="131" t="s">
        <v>463</v>
      </c>
      <c r="F181" s="132" t="s">
        <v>464</v>
      </c>
      <c r="G181" s="133" t="s">
        <v>131</v>
      </c>
      <c r="H181" s="134">
        <v>36</v>
      </c>
      <c r="I181" s="135"/>
      <c r="J181" s="136">
        <f>ROUND(I181*H181,2)</f>
        <v>0</v>
      </c>
      <c r="K181" s="137"/>
      <c r="L181" s="138"/>
      <c r="M181" s="139" t="s">
        <v>1</v>
      </c>
      <c r="N181" s="140" t="s">
        <v>37</v>
      </c>
      <c r="O181" s="56"/>
      <c r="P181" s="141">
        <f>O181*H181</f>
        <v>0</v>
      </c>
      <c r="Q181" s="141">
        <v>1.23E-3</v>
      </c>
      <c r="R181" s="141">
        <f>Q181*H181</f>
        <v>4.428E-2</v>
      </c>
      <c r="S181" s="141">
        <v>0</v>
      </c>
      <c r="T181" s="142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3" t="s">
        <v>122</v>
      </c>
      <c r="AT181" s="143" t="s">
        <v>118</v>
      </c>
      <c r="AU181" s="143" t="s">
        <v>82</v>
      </c>
      <c r="AY181" s="15" t="s">
        <v>123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5" t="s">
        <v>80</v>
      </c>
      <c r="BK181" s="144">
        <f>ROUND(I181*H181,2)</f>
        <v>0</v>
      </c>
      <c r="BL181" s="15" t="s">
        <v>124</v>
      </c>
      <c r="BM181" s="143" t="s">
        <v>465</v>
      </c>
    </row>
    <row r="182" spans="1:65" s="2" customFormat="1" ht="19.5">
      <c r="A182" s="30"/>
      <c r="B182" s="31"/>
      <c r="C182" s="30"/>
      <c r="D182" s="145" t="s">
        <v>126</v>
      </c>
      <c r="E182" s="30"/>
      <c r="F182" s="146" t="s">
        <v>464</v>
      </c>
      <c r="G182" s="30"/>
      <c r="H182" s="30"/>
      <c r="I182" s="147"/>
      <c r="J182" s="30"/>
      <c r="K182" s="30"/>
      <c r="L182" s="31"/>
      <c r="M182" s="148"/>
      <c r="N182" s="149"/>
      <c r="O182" s="56"/>
      <c r="P182" s="56"/>
      <c r="Q182" s="56"/>
      <c r="R182" s="56"/>
      <c r="S182" s="56"/>
      <c r="T182" s="57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5" t="s">
        <v>126</v>
      </c>
      <c r="AU182" s="15" t="s">
        <v>82</v>
      </c>
    </row>
    <row r="183" spans="1:65" s="12" customFormat="1">
      <c r="B183" s="150"/>
      <c r="D183" s="145" t="s">
        <v>127</v>
      </c>
      <c r="E183" s="151" t="s">
        <v>1</v>
      </c>
      <c r="F183" s="152" t="s">
        <v>466</v>
      </c>
      <c r="H183" s="153">
        <v>36</v>
      </c>
      <c r="I183" s="154"/>
      <c r="L183" s="150"/>
      <c r="M183" s="155"/>
      <c r="N183" s="156"/>
      <c r="O183" s="156"/>
      <c r="P183" s="156"/>
      <c r="Q183" s="156"/>
      <c r="R183" s="156"/>
      <c r="S183" s="156"/>
      <c r="T183" s="157"/>
      <c r="AT183" s="151" t="s">
        <v>127</v>
      </c>
      <c r="AU183" s="151" t="s">
        <v>82</v>
      </c>
      <c r="AV183" s="12" t="s">
        <v>82</v>
      </c>
      <c r="AW183" s="12" t="s">
        <v>29</v>
      </c>
      <c r="AX183" s="12" t="s">
        <v>80</v>
      </c>
      <c r="AY183" s="151" t="s">
        <v>123</v>
      </c>
    </row>
    <row r="184" spans="1:65" s="2" customFormat="1" ht="24.2" customHeight="1">
      <c r="A184" s="30"/>
      <c r="B184" s="129"/>
      <c r="C184" s="171" t="s">
        <v>261</v>
      </c>
      <c r="D184" s="171" t="s">
        <v>199</v>
      </c>
      <c r="E184" s="172" t="s">
        <v>467</v>
      </c>
      <c r="F184" s="173" t="s">
        <v>468</v>
      </c>
      <c r="G184" s="174" t="s">
        <v>202</v>
      </c>
      <c r="H184" s="175">
        <v>4.8</v>
      </c>
      <c r="I184" s="176"/>
      <c r="J184" s="177">
        <f>ROUND(I184*H184,2)</f>
        <v>0</v>
      </c>
      <c r="K184" s="178"/>
      <c r="L184" s="31"/>
      <c r="M184" s="179" t="s">
        <v>1</v>
      </c>
      <c r="N184" s="180" t="s">
        <v>37</v>
      </c>
      <c r="O184" s="56"/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3" t="s">
        <v>124</v>
      </c>
      <c r="AT184" s="143" t="s">
        <v>199</v>
      </c>
      <c r="AU184" s="143" t="s">
        <v>82</v>
      </c>
      <c r="AY184" s="15" t="s">
        <v>123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5" t="s">
        <v>80</v>
      </c>
      <c r="BK184" s="144">
        <f>ROUND(I184*H184,2)</f>
        <v>0</v>
      </c>
      <c r="BL184" s="15" t="s">
        <v>124</v>
      </c>
      <c r="BM184" s="143" t="s">
        <v>469</v>
      </c>
    </row>
    <row r="185" spans="1:65" s="2" customFormat="1" ht="29.25">
      <c r="A185" s="30"/>
      <c r="B185" s="31"/>
      <c r="C185" s="30"/>
      <c r="D185" s="145" t="s">
        <v>126</v>
      </c>
      <c r="E185" s="30"/>
      <c r="F185" s="146" t="s">
        <v>470</v>
      </c>
      <c r="G185" s="30"/>
      <c r="H185" s="30"/>
      <c r="I185" s="147"/>
      <c r="J185" s="30"/>
      <c r="K185" s="30"/>
      <c r="L185" s="31"/>
      <c r="M185" s="148"/>
      <c r="N185" s="149"/>
      <c r="O185" s="56"/>
      <c r="P185" s="56"/>
      <c r="Q185" s="56"/>
      <c r="R185" s="56"/>
      <c r="S185" s="56"/>
      <c r="T185" s="57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5" t="s">
        <v>126</v>
      </c>
      <c r="AU185" s="15" t="s">
        <v>82</v>
      </c>
    </row>
    <row r="186" spans="1:65" s="2" customFormat="1" ht="37.9" customHeight="1">
      <c r="A186" s="30"/>
      <c r="B186" s="129"/>
      <c r="C186" s="171" t="s">
        <v>268</v>
      </c>
      <c r="D186" s="171" t="s">
        <v>199</v>
      </c>
      <c r="E186" s="172" t="s">
        <v>471</v>
      </c>
      <c r="F186" s="173" t="s">
        <v>472</v>
      </c>
      <c r="G186" s="174" t="s">
        <v>145</v>
      </c>
      <c r="H186" s="175">
        <v>19.2</v>
      </c>
      <c r="I186" s="176"/>
      <c r="J186" s="177">
        <f>ROUND(I186*H186,2)</f>
        <v>0</v>
      </c>
      <c r="K186" s="178"/>
      <c r="L186" s="31"/>
      <c r="M186" s="179" t="s">
        <v>1</v>
      </c>
      <c r="N186" s="180" t="s">
        <v>37</v>
      </c>
      <c r="O186" s="56"/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3" t="s">
        <v>124</v>
      </c>
      <c r="AT186" s="143" t="s">
        <v>199</v>
      </c>
      <c r="AU186" s="143" t="s">
        <v>82</v>
      </c>
      <c r="AY186" s="15" t="s">
        <v>123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80</v>
      </c>
      <c r="BK186" s="144">
        <f>ROUND(I186*H186,2)</f>
        <v>0</v>
      </c>
      <c r="BL186" s="15" t="s">
        <v>124</v>
      </c>
      <c r="BM186" s="143" t="s">
        <v>473</v>
      </c>
    </row>
    <row r="187" spans="1:65" s="2" customFormat="1" ht="48.75">
      <c r="A187" s="30"/>
      <c r="B187" s="31"/>
      <c r="C187" s="30"/>
      <c r="D187" s="145" t="s">
        <v>126</v>
      </c>
      <c r="E187" s="30"/>
      <c r="F187" s="146" t="s">
        <v>474</v>
      </c>
      <c r="G187" s="30"/>
      <c r="H187" s="30"/>
      <c r="I187" s="147"/>
      <c r="J187" s="30"/>
      <c r="K187" s="30"/>
      <c r="L187" s="31"/>
      <c r="M187" s="148"/>
      <c r="N187" s="149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5" t="s">
        <v>126</v>
      </c>
      <c r="AU187" s="15" t="s">
        <v>82</v>
      </c>
    </row>
    <row r="188" spans="1:65" s="12" customFormat="1">
      <c r="B188" s="150"/>
      <c r="D188" s="145" t="s">
        <v>127</v>
      </c>
      <c r="E188" s="151" t="s">
        <v>1</v>
      </c>
      <c r="F188" s="152" t="s">
        <v>475</v>
      </c>
      <c r="H188" s="153">
        <v>19.2</v>
      </c>
      <c r="I188" s="154"/>
      <c r="L188" s="150"/>
      <c r="M188" s="155"/>
      <c r="N188" s="156"/>
      <c r="O188" s="156"/>
      <c r="P188" s="156"/>
      <c r="Q188" s="156"/>
      <c r="R188" s="156"/>
      <c r="S188" s="156"/>
      <c r="T188" s="157"/>
      <c r="AT188" s="151" t="s">
        <v>127</v>
      </c>
      <c r="AU188" s="151" t="s">
        <v>82</v>
      </c>
      <c r="AV188" s="12" t="s">
        <v>82</v>
      </c>
      <c r="AW188" s="12" t="s">
        <v>29</v>
      </c>
      <c r="AX188" s="12" t="s">
        <v>80</v>
      </c>
      <c r="AY188" s="151" t="s">
        <v>123</v>
      </c>
    </row>
    <row r="189" spans="1:65" s="2" customFormat="1" ht="14.45" customHeight="1">
      <c r="A189" s="30"/>
      <c r="B189" s="129"/>
      <c r="C189" s="130" t="s">
        <v>133</v>
      </c>
      <c r="D189" s="130" t="s">
        <v>118</v>
      </c>
      <c r="E189" s="131" t="s">
        <v>119</v>
      </c>
      <c r="F189" s="132" t="s">
        <v>120</v>
      </c>
      <c r="G189" s="133" t="s">
        <v>121</v>
      </c>
      <c r="H189" s="134">
        <v>3.456</v>
      </c>
      <c r="I189" s="135"/>
      <c r="J189" s="136">
        <f>ROUND(I189*H189,2)</f>
        <v>0</v>
      </c>
      <c r="K189" s="137"/>
      <c r="L189" s="138"/>
      <c r="M189" s="139" t="s">
        <v>1</v>
      </c>
      <c r="N189" s="140" t="s">
        <v>37</v>
      </c>
      <c r="O189" s="56"/>
      <c r="P189" s="141">
        <f>O189*H189</f>
        <v>0</v>
      </c>
      <c r="Q189" s="141">
        <v>1</v>
      </c>
      <c r="R189" s="141">
        <f>Q189*H189</f>
        <v>3.456</v>
      </c>
      <c r="S189" s="141">
        <v>0</v>
      </c>
      <c r="T189" s="14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43" t="s">
        <v>122</v>
      </c>
      <c r="AT189" s="143" t="s">
        <v>118</v>
      </c>
      <c r="AU189" s="143" t="s">
        <v>82</v>
      </c>
      <c r="AY189" s="15" t="s">
        <v>123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5" t="s">
        <v>80</v>
      </c>
      <c r="BK189" s="144">
        <f>ROUND(I189*H189,2)</f>
        <v>0</v>
      </c>
      <c r="BL189" s="15" t="s">
        <v>124</v>
      </c>
      <c r="BM189" s="143" t="s">
        <v>476</v>
      </c>
    </row>
    <row r="190" spans="1:65" s="2" customFormat="1">
      <c r="A190" s="30"/>
      <c r="B190" s="31"/>
      <c r="C190" s="30"/>
      <c r="D190" s="145" t="s">
        <v>126</v>
      </c>
      <c r="E190" s="30"/>
      <c r="F190" s="146" t="s">
        <v>120</v>
      </c>
      <c r="G190" s="30"/>
      <c r="H190" s="30"/>
      <c r="I190" s="147"/>
      <c r="J190" s="30"/>
      <c r="K190" s="30"/>
      <c r="L190" s="31"/>
      <c r="M190" s="148"/>
      <c r="N190" s="149"/>
      <c r="O190" s="56"/>
      <c r="P190" s="56"/>
      <c r="Q190" s="56"/>
      <c r="R190" s="56"/>
      <c r="S190" s="56"/>
      <c r="T190" s="57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5" t="s">
        <v>126</v>
      </c>
      <c r="AU190" s="15" t="s">
        <v>82</v>
      </c>
    </row>
    <row r="191" spans="1:65" s="12" customFormat="1">
      <c r="B191" s="150"/>
      <c r="D191" s="145" t="s">
        <v>127</v>
      </c>
      <c r="E191" s="151" t="s">
        <v>1</v>
      </c>
      <c r="F191" s="152" t="s">
        <v>477</v>
      </c>
      <c r="H191" s="153">
        <v>3.456</v>
      </c>
      <c r="I191" s="154"/>
      <c r="L191" s="150"/>
      <c r="M191" s="155"/>
      <c r="N191" s="156"/>
      <c r="O191" s="156"/>
      <c r="P191" s="156"/>
      <c r="Q191" s="156"/>
      <c r="R191" s="156"/>
      <c r="S191" s="156"/>
      <c r="T191" s="157"/>
      <c r="AT191" s="151" t="s">
        <v>127</v>
      </c>
      <c r="AU191" s="151" t="s">
        <v>82</v>
      </c>
      <c r="AV191" s="12" t="s">
        <v>82</v>
      </c>
      <c r="AW191" s="12" t="s">
        <v>29</v>
      </c>
      <c r="AX191" s="12" t="s">
        <v>80</v>
      </c>
      <c r="AY191" s="151" t="s">
        <v>123</v>
      </c>
    </row>
    <row r="192" spans="1:65" s="2" customFormat="1" ht="24.2" customHeight="1">
      <c r="A192" s="30"/>
      <c r="B192" s="129"/>
      <c r="C192" s="171" t="s">
        <v>278</v>
      </c>
      <c r="D192" s="171" t="s">
        <v>199</v>
      </c>
      <c r="E192" s="172" t="s">
        <v>478</v>
      </c>
      <c r="F192" s="173" t="s">
        <v>479</v>
      </c>
      <c r="G192" s="174" t="s">
        <v>131</v>
      </c>
      <c r="H192" s="175">
        <v>230</v>
      </c>
      <c r="I192" s="176"/>
      <c r="J192" s="177">
        <f>ROUND(I192*H192,2)</f>
        <v>0</v>
      </c>
      <c r="K192" s="178"/>
      <c r="L192" s="31"/>
      <c r="M192" s="179" t="s">
        <v>1</v>
      </c>
      <c r="N192" s="180" t="s">
        <v>37</v>
      </c>
      <c r="O192" s="56"/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3" t="s">
        <v>124</v>
      </c>
      <c r="AT192" s="143" t="s">
        <v>199</v>
      </c>
      <c r="AU192" s="143" t="s">
        <v>82</v>
      </c>
      <c r="AY192" s="15" t="s">
        <v>123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5" t="s">
        <v>80</v>
      </c>
      <c r="BK192" s="144">
        <f>ROUND(I192*H192,2)</f>
        <v>0</v>
      </c>
      <c r="BL192" s="15" t="s">
        <v>124</v>
      </c>
      <c r="BM192" s="143" t="s">
        <v>480</v>
      </c>
    </row>
    <row r="193" spans="1:65" s="2" customFormat="1" ht="48.75">
      <c r="A193" s="30"/>
      <c r="B193" s="31"/>
      <c r="C193" s="30"/>
      <c r="D193" s="145" t="s">
        <v>126</v>
      </c>
      <c r="E193" s="30"/>
      <c r="F193" s="146" t="s">
        <v>481</v>
      </c>
      <c r="G193" s="30"/>
      <c r="H193" s="30"/>
      <c r="I193" s="147"/>
      <c r="J193" s="30"/>
      <c r="K193" s="30"/>
      <c r="L193" s="31"/>
      <c r="M193" s="148"/>
      <c r="N193" s="149"/>
      <c r="O193" s="56"/>
      <c r="P193" s="56"/>
      <c r="Q193" s="56"/>
      <c r="R193" s="56"/>
      <c r="S193" s="56"/>
      <c r="T193" s="57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5" t="s">
        <v>126</v>
      </c>
      <c r="AU193" s="15" t="s">
        <v>82</v>
      </c>
    </row>
    <row r="194" spans="1:65" s="2" customFormat="1" ht="14.45" customHeight="1">
      <c r="A194" s="30"/>
      <c r="B194" s="129"/>
      <c r="C194" s="130" t="s">
        <v>284</v>
      </c>
      <c r="D194" s="130" t="s">
        <v>118</v>
      </c>
      <c r="E194" s="131" t="s">
        <v>482</v>
      </c>
      <c r="F194" s="132" t="s">
        <v>483</v>
      </c>
      <c r="G194" s="133" t="s">
        <v>121</v>
      </c>
      <c r="H194" s="134">
        <v>161</v>
      </c>
      <c r="I194" s="135"/>
      <c r="J194" s="136">
        <f>ROUND(I194*H194,2)</f>
        <v>0</v>
      </c>
      <c r="K194" s="137"/>
      <c r="L194" s="138"/>
      <c r="M194" s="139" t="s">
        <v>1</v>
      </c>
      <c r="N194" s="140" t="s">
        <v>37</v>
      </c>
      <c r="O194" s="56"/>
      <c r="P194" s="141">
        <f>O194*H194</f>
        <v>0</v>
      </c>
      <c r="Q194" s="141">
        <v>1</v>
      </c>
      <c r="R194" s="141">
        <f>Q194*H194</f>
        <v>161</v>
      </c>
      <c r="S194" s="141">
        <v>0</v>
      </c>
      <c r="T194" s="142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43" t="s">
        <v>122</v>
      </c>
      <c r="AT194" s="143" t="s">
        <v>118</v>
      </c>
      <c r="AU194" s="143" t="s">
        <v>82</v>
      </c>
      <c r="AY194" s="15" t="s">
        <v>123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5" t="s">
        <v>80</v>
      </c>
      <c r="BK194" s="144">
        <f>ROUND(I194*H194,2)</f>
        <v>0</v>
      </c>
      <c r="BL194" s="15" t="s">
        <v>124</v>
      </c>
      <c r="BM194" s="143" t="s">
        <v>484</v>
      </c>
    </row>
    <row r="195" spans="1:65" s="2" customFormat="1">
      <c r="A195" s="30"/>
      <c r="B195" s="31"/>
      <c r="C195" s="30"/>
      <c r="D195" s="145" t="s">
        <v>126</v>
      </c>
      <c r="E195" s="30"/>
      <c r="F195" s="146" t="s">
        <v>483</v>
      </c>
      <c r="G195" s="30"/>
      <c r="H195" s="30"/>
      <c r="I195" s="147"/>
      <c r="J195" s="30"/>
      <c r="K195" s="30"/>
      <c r="L195" s="31"/>
      <c r="M195" s="148"/>
      <c r="N195" s="149"/>
      <c r="O195" s="56"/>
      <c r="P195" s="56"/>
      <c r="Q195" s="56"/>
      <c r="R195" s="56"/>
      <c r="S195" s="56"/>
      <c r="T195" s="57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5" t="s">
        <v>126</v>
      </c>
      <c r="AU195" s="15" t="s">
        <v>82</v>
      </c>
    </row>
    <row r="196" spans="1:65" s="12" customFormat="1">
      <c r="B196" s="150"/>
      <c r="D196" s="145" t="s">
        <v>127</v>
      </c>
      <c r="E196" s="151" t="s">
        <v>1</v>
      </c>
      <c r="F196" s="152" t="s">
        <v>485</v>
      </c>
      <c r="H196" s="153">
        <v>161</v>
      </c>
      <c r="I196" s="154"/>
      <c r="L196" s="150"/>
      <c r="M196" s="155"/>
      <c r="N196" s="156"/>
      <c r="O196" s="156"/>
      <c r="P196" s="156"/>
      <c r="Q196" s="156"/>
      <c r="R196" s="156"/>
      <c r="S196" s="156"/>
      <c r="T196" s="157"/>
      <c r="AT196" s="151" t="s">
        <v>127</v>
      </c>
      <c r="AU196" s="151" t="s">
        <v>82</v>
      </c>
      <c r="AV196" s="12" t="s">
        <v>82</v>
      </c>
      <c r="AW196" s="12" t="s">
        <v>29</v>
      </c>
      <c r="AX196" s="12" t="s">
        <v>80</v>
      </c>
      <c r="AY196" s="151" t="s">
        <v>123</v>
      </c>
    </row>
    <row r="197" spans="1:65" s="2" customFormat="1" ht="14.45" customHeight="1">
      <c r="A197" s="30"/>
      <c r="B197" s="129"/>
      <c r="C197" s="130" t="s">
        <v>486</v>
      </c>
      <c r="D197" s="130" t="s">
        <v>118</v>
      </c>
      <c r="E197" s="131" t="s">
        <v>487</v>
      </c>
      <c r="F197" s="132" t="s">
        <v>488</v>
      </c>
      <c r="G197" s="133" t="s">
        <v>121</v>
      </c>
      <c r="H197" s="134">
        <v>299</v>
      </c>
      <c r="I197" s="135"/>
      <c r="J197" s="136">
        <f>ROUND(I197*H197,2)</f>
        <v>0</v>
      </c>
      <c r="K197" s="137"/>
      <c r="L197" s="138"/>
      <c r="M197" s="139" t="s">
        <v>1</v>
      </c>
      <c r="N197" s="140" t="s">
        <v>37</v>
      </c>
      <c r="O197" s="56"/>
      <c r="P197" s="141">
        <f>O197*H197</f>
        <v>0</v>
      </c>
      <c r="Q197" s="141">
        <v>1</v>
      </c>
      <c r="R197" s="141">
        <f>Q197*H197</f>
        <v>299</v>
      </c>
      <c r="S197" s="141">
        <v>0</v>
      </c>
      <c r="T197" s="142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3" t="s">
        <v>122</v>
      </c>
      <c r="AT197" s="143" t="s">
        <v>118</v>
      </c>
      <c r="AU197" s="143" t="s">
        <v>82</v>
      </c>
      <c r="AY197" s="15" t="s">
        <v>123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5" t="s">
        <v>80</v>
      </c>
      <c r="BK197" s="144">
        <f>ROUND(I197*H197,2)</f>
        <v>0</v>
      </c>
      <c r="BL197" s="15" t="s">
        <v>124</v>
      </c>
      <c r="BM197" s="143" t="s">
        <v>489</v>
      </c>
    </row>
    <row r="198" spans="1:65" s="2" customFormat="1">
      <c r="A198" s="30"/>
      <c r="B198" s="31"/>
      <c r="C198" s="30"/>
      <c r="D198" s="145" t="s">
        <v>126</v>
      </c>
      <c r="E198" s="30"/>
      <c r="F198" s="146" t="s">
        <v>488</v>
      </c>
      <c r="G198" s="30"/>
      <c r="H198" s="30"/>
      <c r="I198" s="147"/>
      <c r="J198" s="30"/>
      <c r="K198" s="30"/>
      <c r="L198" s="31"/>
      <c r="M198" s="148"/>
      <c r="N198" s="149"/>
      <c r="O198" s="56"/>
      <c r="P198" s="56"/>
      <c r="Q198" s="56"/>
      <c r="R198" s="56"/>
      <c r="S198" s="56"/>
      <c r="T198" s="57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5" t="s">
        <v>126</v>
      </c>
      <c r="AU198" s="15" t="s">
        <v>82</v>
      </c>
    </row>
    <row r="199" spans="1:65" s="12" customFormat="1">
      <c r="B199" s="150"/>
      <c r="D199" s="145" t="s">
        <v>127</v>
      </c>
      <c r="E199" s="151" t="s">
        <v>1</v>
      </c>
      <c r="F199" s="152" t="s">
        <v>490</v>
      </c>
      <c r="H199" s="153">
        <v>299</v>
      </c>
      <c r="I199" s="154"/>
      <c r="L199" s="150"/>
      <c r="M199" s="155"/>
      <c r="N199" s="156"/>
      <c r="O199" s="156"/>
      <c r="P199" s="156"/>
      <c r="Q199" s="156"/>
      <c r="R199" s="156"/>
      <c r="S199" s="156"/>
      <c r="T199" s="157"/>
      <c r="AT199" s="151" t="s">
        <v>127</v>
      </c>
      <c r="AU199" s="151" t="s">
        <v>82</v>
      </c>
      <c r="AV199" s="12" t="s">
        <v>82</v>
      </c>
      <c r="AW199" s="12" t="s">
        <v>29</v>
      </c>
      <c r="AX199" s="12" t="s">
        <v>80</v>
      </c>
      <c r="AY199" s="151" t="s">
        <v>123</v>
      </c>
    </row>
    <row r="200" spans="1:65" s="2" customFormat="1" ht="24.2" customHeight="1">
      <c r="A200" s="30"/>
      <c r="B200" s="129"/>
      <c r="C200" s="130" t="s">
        <v>491</v>
      </c>
      <c r="D200" s="130" t="s">
        <v>118</v>
      </c>
      <c r="E200" s="131" t="s">
        <v>492</v>
      </c>
      <c r="F200" s="132" t="s">
        <v>493</v>
      </c>
      <c r="G200" s="133" t="s">
        <v>131</v>
      </c>
      <c r="H200" s="134">
        <v>230</v>
      </c>
      <c r="I200" s="135"/>
      <c r="J200" s="136">
        <f>ROUND(I200*H200,2)</f>
        <v>0</v>
      </c>
      <c r="K200" s="137"/>
      <c r="L200" s="138"/>
      <c r="M200" s="139" t="s">
        <v>1</v>
      </c>
      <c r="N200" s="140" t="s">
        <v>37</v>
      </c>
      <c r="O200" s="56"/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43" t="s">
        <v>122</v>
      </c>
      <c r="AT200" s="143" t="s">
        <v>118</v>
      </c>
      <c r="AU200" s="143" t="s">
        <v>82</v>
      </c>
      <c r="AY200" s="15" t="s">
        <v>123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5" t="s">
        <v>80</v>
      </c>
      <c r="BK200" s="144">
        <f>ROUND(I200*H200,2)</f>
        <v>0</v>
      </c>
      <c r="BL200" s="15" t="s">
        <v>124</v>
      </c>
      <c r="BM200" s="143" t="s">
        <v>494</v>
      </c>
    </row>
    <row r="201" spans="1:65" s="2" customFormat="1" ht="19.5">
      <c r="A201" s="30"/>
      <c r="B201" s="31"/>
      <c r="C201" s="30"/>
      <c r="D201" s="145" t="s">
        <v>126</v>
      </c>
      <c r="E201" s="30"/>
      <c r="F201" s="146" t="s">
        <v>493</v>
      </c>
      <c r="G201" s="30"/>
      <c r="H201" s="30"/>
      <c r="I201" s="147"/>
      <c r="J201" s="30"/>
      <c r="K201" s="30"/>
      <c r="L201" s="31"/>
      <c r="M201" s="148"/>
      <c r="N201" s="149"/>
      <c r="O201" s="56"/>
      <c r="P201" s="56"/>
      <c r="Q201" s="56"/>
      <c r="R201" s="56"/>
      <c r="S201" s="56"/>
      <c r="T201" s="57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5" t="s">
        <v>126</v>
      </c>
      <c r="AU201" s="15" t="s">
        <v>82</v>
      </c>
    </row>
    <row r="202" spans="1:65" s="2" customFormat="1" ht="24.2" customHeight="1">
      <c r="A202" s="30"/>
      <c r="B202" s="129"/>
      <c r="C202" s="171" t="s">
        <v>495</v>
      </c>
      <c r="D202" s="171" t="s">
        <v>199</v>
      </c>
      <c r="E202" s="172" t="s">
        <v>496</v>
      </c>
      <c r="F202" s="173" t="s">
        <v>497</v>
      </c>
      <c r="G202" s="174" t="s">
        <v>202</v>
      </c>
      <c r="H202" s="175">
        <v>10</v>
      </c>
      <c r="I202" s="176"/>
      <c r="J202" s="177">
        <f>ROUND(I202*H202,2)</f>
        <v>0</v>
      </c>
      <c r="K202" s="178"/>
      <c r="L202" s="31"/>
      <c r="M202" s="179" t="s">
        <v>1</v>
      </c>
      <c r="N202" s="180" t="s">
        <v>37</v>
      </c>
      <c r="O202" s="56"/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43" t="s">
        <v>124</v>
      </c>
      <c r="AT202" s="143" t="s">
        <v>199</v>
      </c>
      <c r="AU202" s="143" t="s">
        <v>82</v>
      </c>
      <c r="AY202" s="15" t="s">
        <v>123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5" t="s">
        <v>80</v>
      </c>
      <c r="BK202" s="144">
        <f>ROUND(I202*H202,2)</f>
        <v>0</v>
      </c>
      <c r="BL202" s="15" t="s">
        <v>124</v>
      </c>
      <c r="BM202" s="143" t="s">
        <v>498</v>
      </c>
    </row>
    <row r="203" spans="1:65" s="2" customFormat="1" ht="58.5">
      <c r="A203" s="30"/>
      <c r="B203" s="31"/>
      <c r="C203" s="30"/>
      <c r="D203" s="145" t="s">
        <v>126</v>
      </c>
      <c r="E203" s="30"/>
      <c r="F203" s="146" t="s">
        <v>499</v>
      </c>
      <c r="G203" s="30"/>
      <c r="H203" s="30"/>
      <c r="I203" s="147"/>
      <c r="J203" s="30"/>
      <c r="K203" s="30"/>
      <c r="L203" s="31"/>
      <c r="M203" s="148"/>
      <c r="N203" s="149"/>
      <c r="O203" s="56"/>
      <c r="P203" s="56"/>
      <c r="Q203" s="56"/>
      <c r="R203" s="56"/>
      <c r="S203" s="56"/>
      <c r="T203" s="57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5" t="s">
        <v>126</v>
      </c>
      <c r="AU203" s="15" t="s">
        <v>82</v>
      </c>
    </row>
    <row r="204" spans="1:65" s="12" customFormat="1">
      <c r="B204" s="150"/>
      <c r="D204" s="145" t="s">
        <v>127</v>
      </c>
      <c r="E204" s="151" t="s">
        <v>1</v>
      </c>
      <c r="F204" s="152" t="s">
        <v>500</v>
      </c>
      <c r="H204" s="153">
        <v>10</v>
      </c>
      <c r="I204" s="154"/>
      <c r="L204" s="150"/>
      <c r="M204" s="155"/>
      <c r="N204" s="156"/>
      <c r="O204" s="156"/>
      <c r="P204" s="156"/>
      <c r="Q204" s="156"/>
      <c r="R204" s="156"/>
      <c r="S204" s="156"/>
      <c r="T204" s="157"/>
      <c r="AT204" s="151" t="s">
        <v>127</v>
      </c>
      <c r="AU204" s="151" t="s">
        <v>82</v>
      </c>
      <c r="AV204" s="12" t="s">
        <v>82</v>
      </c>
      <c r="AW204" s="12" t="s">
        <v>29</v>
      </c>
      <c r="AX204" s="12" t="s">
        <v>80</v>
      </c>
      <c r="AY204" s="151" t="s">
        <v>123</v>
      </c>
    </row>
    <row r="205" spans="1:65" s="2" customFormat="1" ht="14.45" customHeight="1">
      <c r="A205" s="30"/>
      <c r="B205" s="129"/>
      <c r="C205" s="171" t="s">
        <v>501</v>
      </c>
      <c r="D205" s="171" t="s">
        <v>199</v>
      </c>
      <c r="E205" s="172" t="s">
        <v>502</v>
      </c>
      <c r="F205" s="173" t="s">
        <v>503</v>
      </c>
      <c r="G205" s="174" t="s">
        <v>202</v>
      </c>
      <c r="H205" s="175">
        <v>7</v>
      </c>
      <c r="I205" s="176"/>
      <c r="J205" s="177">
        <f>ROUND(I205*H205,2)</f>
        <v>0</v>
      </c>
      <c r="K205" s="178"/>
      <c r="L205" s="31"/>
      <c r="M205" s="179" t="s">
        <v>1</v>
      </c>
      <c r="N205" s="180" t="s">
        <v>37</v>
      </c>
      <c r="O205" s="56"/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43" t="s">
        <v>124</v>
      </c>
      <c r="AT205" s="143" t="s">
        <v>199</v>
      </c>
      <c r="AU205" s="143" t="s">
        <v>82</v>
      </c>
      <c r="AY205" s="15" t="s">
        <v>123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5" t="s">
        <v>80</v>
      </c>
      <c r="BK205" s="144">
        <f>ROUND(I205*H205,2)</f>
        <v>0</v>
      </c>
      <c r="BL205" s="15" t="s">
        <v>124</v>
      </c>
      <c r="BM205" s="143" t="s">
        <v>504</v>
      </c>
    </row>
    <row r="206" spans="1:65" s="2" customFormat="1" ht="58.5">
      <c r="A206" s="30"/>
      <c r="B206" s="31"/>
      <c r="C206" s="30"/>
      <c r="D206" s="145" t="s">
        <v>126</v>
      </c>
      <c r="E206" s="30"/>
      <c r="F206" s="146" t="s">
        <v>505</v>
      </c>
      <c r="G206" s="30"/>
      <c r="H206" s="30"/>
      <c r="I206" s="147"/>
      <c r="J206" s="30"/>
      <c r="K206" s="30"/>
      <c r="L206" s="31"/>
      <c r="M206" s="148"/>
      <c r="N206" s="149"/>
      <c r="O206" s="56"/>
      <c r="P206" s="56"/>
      <c r="Q206" s="56"/>
      <c r="R206" s="56"/>
      <c r="S206" s="56"/>
      <c r="T206" s="57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5" t="s">
        <v>126</v>
      </c>
      <c r="AU206" s="15" t="s">
        <v>82</v>
      </c>
    </row>
    <row r="207" spans="1:65" s="2" customFormat="1" ht="14.45" customHeight="1">
      <c r="A207" s="30"/>
      <c r="B207" s="129"/>
      <c r="C207" s="171" t="s">
        <v>506</v>
      </c>
      <c r="D207" s="171" t="s">
        <v>199</v>
      </c>
      <c r="E207" s="172" t="s">
        <v>507</v>
      </c>
      <c r="F207" s="173" t="s">
        <v>508</v>
      </c>
      <c r="G207" s="174" t="s">
        <v>319</v>
      </c>
      <c r="H207" s="175">
        <v>1</v>
      </c>
      <c r="I207" s="176"/>
      <c r="J207" s="177">
        <f>ROUND(I207*H207,2)</f>
        <v>0</v>
      </c>
      <c r="K207" s="178"/>
      <c r="L207" s="31"/>
      <c r="M207" s="179" t="s">
        <v>1</v>
      </c>
      <c r="N207" s="180" t="s">
        <v>37</v>
      </c>
      <c r="O207" s="56"/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3" t="s">
        <v>124</v>
      </c>
      <c r="AT207" s="143" t="s">
        <v>199</v>
      </c>
      <c r="AU207" s="143" t="s">
        <v>82</v>
      </c>
      <c r="AY207" s="15" t="s">
        <v>123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5" t="s">
        <v>80</v>
      </c>
      <c r="BK207" s="144">
        <f>ROUND(I207*H207,2)</f>
        <v>0</v>
      </c>
      <c r="BL207" s="15" t="s">
        <v>124</v>
      </c>
      <c r="BM207" s="143" t="s">
        <v>509</v>
      </c>
    </row>
    <row r="208" spans="1:65" s="2" customFormat="1" ht="58.5">
      <c r="A208" s="30"/>
      <c r="B208" s="31"/>
      <c r="C208" s="30"/>
      <c r="D208" s="145" t="s">
        <v>126</v>
      </c>
      <c r="E208" s="30"/>
      <c r="F208" s="146" t="s">
        <v>510</v>
      </c>
      <c r="G208" s="30"/>
      <c r="H208" s="30"/>
      <c r="I208" s="147"/>
      <c r="J208" s="30"/>
      <c r="K208" s="30"/>
      <c r="L208" s="31"/>
      <c r="M208" s="148"/>
      <c r="N208" s="149"/>
      <c r="O208" s="56"/>
      <c r="P208" s="56"/>
      <c r="Q208" s="56"/>
      <c r="R208" s="56"/>
      <c r="S208" s="56"/>
      <c r="T208" s="57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5" t="s">
        <v>126</v>
      </c>
      <c r="AU208" s="15" t="s">
        <v>82</v>
      </c>
    </row>
    <row r="209" spans="1:65" s="2" customFormat="1" ht="24.2" customHeight="1">
      <c r="A209" s="30"/>
      <c r="B209" s="129"/>
      <c r="C209" s="171" t="s">
        <v>511</v>
      </c>
      <c r="D209" s="171" t="s">
        <v>199</v>
      </c>
      <c r="E209" s="172" t="s">
        <v>512</v>
      </c>
      <c r="F209" s="173" t="s">
        <v>513</v>
      </c>
      <c r="G209" s="174" t="s">
        <v>202</v>
      </c>
      <c r="H209" s="175">
        <v>5</v>
      </c>
      <c r="I209" s="176"/>
      <c r="J209" s="177">
        <f>ROUND(I209*H209,2)</f>
        <v>0</v>
      </c>
      <c r="K209" s="178"/>
      <c r="L209" s="31"/>
      <c r="M209" s="179" t="s">
        <v>1</v>
      </c>
      <c r="N209" s="180" t="s">
        <v>37</v>
      </c>
      <c r="O209" s="56"/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3" t="s">
        <v>124</v>
      </c>
      <c r="AT209" s="143" t="s">
        <v>199</v>
      </c>
      <c r="AU209" s="143" t="s">
        <v>82</v>
      </c>
      <c r="AY209" s="15" t="s">
        <v>123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5" t="s">
        <v>80</v>
      </c>
      <c r="BK209" s="144">
        <f>ROUND(I209*H209,2)</f>
        <v>0</v>
      </c>
      <c r="BL209" s="15" t="s">
        <v>124</v>
      </c>
      <c r="BM209" s="143" t="s">
        <v>514</v>
      </c>
    </row>
    <row r="210" spans="1:65" s="2" customFormat="1" ht="58.5">
      <c r="A210" s="30"/>
      <c r="B210" s="31"/>
      <c r="C210" s="30"/>
      <c r="D210" s="145" t="s">
        <v>126</v>
      </c>
      <c r="E210" s="30"/>
      <c r="F210" s="146" t="s">
        <v>515</v>
      </c>
      <c r="G210" s="30"/>
      <c r="H210" s="30"/>
      <c r="I210" s="147"/>
      <c r="J210" s="30"/>
      <c r="K210" s="30"/>
      <c r="L210" s="31"/>
      <c r="M210" s="148"/>
      <c r="N210" s="149"/>
      <c r="O210" s="56"/>
      <c r="P210" s="56"/>
      <c r="Q210" s="56"/>
      <c r="R210" s="56"/>
      <c r="S210" s="56"/>
      <c r="T210" s="57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5" t="s">
        <v>126</v>
      </c>
      <c r="AU210" s="15" t="s">
        <v>82</v>
      </c>
    </row>
    <row r="211" spans="1:65" s="2" customFormat="1" ht="24.2" customHeight="1">
      <c r="A211" s="30"/>
      <c r="B211" s="129"/>
      <c r="C211" s="130" t="s">
        <v>516</v>
      </c>
      <c r="D211" s="130" t="s">
        <v>118</v>
      </c>
      <c r="E211" s="131" t="s">
        <v>517</v>
      </c>
      <c r="F211" s="132" t="s">
        <v>518</v>
      </c>
      <c r="G211" s="133" t="s">
        <v>202</v>
      </c>
      <c r="H211" s="134">
        <v>7</v>
      </c>
      <c r="I211" s="135"/>
      <c r="J211" s="136">
        <f>ROUND(I211*H211,2)</f>
        <v>0</v>
      </c>
      <c r="K211" s="137"/>
      <c r="L211" s="138"/>
      <c r="M211" s="139" t="s">
        <v>1</v>
      </c>
      <c r="N211" s="140" t="s">
        <v>37</v>
      </c>
      <c r="O211" s="56"/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43" t="s">
        <v>122</v>
      </c>
      <c r="AT211" s="143" t="s">
        <v>118</v>
      </c>
      <c r="AU211" s="143" t="s">
        <v>82</v>
      </c>
      <c r="AY211" s="15" t="s">
        <v>123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5" t="s">
        <v>80</v>
      </c>
      <c r="BK211" s="144">
        <f>ROUND(I211*H211,2)</f>
        <v>0</v>
      </c>
      <c r="BL211" s="15" t="s">
        <v>124</v>
      </c>
      <c r="BM211" s="143" t="s">
        <v>519</v>
      </c>
    </row>
    <row r="212" spans="1:65" s="2" customFormat="1">
      <c r="A212" s="30"/>
      <c r="B212" s="31"/>
      <c r="C212" s="30"/>
      <c r="D212" s="145" t="s">
        <v>126</v>
      </c>
      <c r="E212" s="30"/>
      <c r="F212" s="146" t="s">
        <v>518</v>
      </c>
      <c r="G212" s="30"/>
      <c r="H212" s="30"/>
      <c r="I212" s="147"/>
      <c r="J212" s="30"/>
      <c r="K212" s="30"/>
      <c r="L212" s="31"/>
      <c r="M212" s="148"/>
      <c r="N212" s="149"/>
      <c r="O212" s="56"/>
      <c r="P212" s="56"/>
      <c r="Q212" s="56"/>
      <c r="R212" s="56"/>
      <c r="S212" s="56"/>
      <c r="T212" s="57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5" t="s">
        <v>126</v>
      </c>
      <c r="AU212" s="15" t="s">
        <v>82</v>
      </c>
    </row>
    <row r="213" spans="1:65" s="2" customFormat="1" ht="14.45" customHeight="1">
      <c r="A213" s="30"/>
      <c r="B213" s="129"/>
      <c r="C213" s="130" t="s">
        <v>520</v>
      </c>
      <c r="D213" s="130" t="s">
        <v>118</v>
      </c>
      <c r="E213" s="131" t="s">
        <v>521</v>
      </c>
      <c r="F213" s="132" t="s">
        <v>522</v>
      </c>
      <c r="G213" s="133" t="s">
        <v>202</v>
      </c>
      <c r="H213" s="134">
        <v>5</v>
      </c>
      <c r="I213" s="135"/>
      <c r="J213" s="136">
        <f>ROUND(I213*H213,2)</f>
        <v>0</v>
      </c>
      <c r="K213" s="137"/>
      <c r="L213" s="138"/>
      <c r="M213" s="139" t="s">
        <v>1</v>
      </c>
      <c r="N213" s="140" t="s">
        <v>37</v>
      </c>
      <c r="O213" s="56"/>
      <c r="P213" s="141">
        <f>O213*H213</f>
        <v>0</v>
      </c>
      <c r="Q213" s="141">
        <v>1.094E-2</v>
      </c>
      <c r="R213" s="141">
        <f>Q213*H213</f>
        <v>5.4699999999999999E-2</v>
      </c>
      <c r="S213" s="141">
        <v>0</v>
      </c>
      <c r="T213" s="142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43" t="s">
        <v>122</v>
      </c>
      <c r="AT213" s="143" t="s">
        <v>118</v>
      </c>
      <c r="AU213" s="143" t="s">
        <v>82</v>
      </c>
      <c r="AY213" s="15" t="s">
        <v>123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80</v>
      </c>
      <c r="BK213" s="144">
        <f>ROUND(I213*H213,2)</f>
        <v>0</v>
      </c>
      <c r="BL213" s="15" t="s">
        <v>124</v>
      </c>
      <c r="BM213" s="143" t="s">
        <v>523</v>
      </c>
    </row>
    <row r="214" spans="1:65" s="2" customFormat="1">
      <c r="A214" s="30"/>
      <c r="B214" s="31"/>
      <c r="C214" s="30"/>
      <c r="D214" s="145" t="s">
        <v>126</v>
      </c>
      <c r="E214" s="30"/>
      <c r="F214" s="146" t="s">
        <v>522</v>
      </c>
      <c r="G214" s="30"/>
      <c r="H214" s="30"/>
      <c r="I214" s="147"/>
      <c r="J214" s="30"/>
      <c r="K214" s="30"/>
      <c r="L214" s="31"/>
      <c r="M214" s="148"/>
      <c r="N214" s="149"/>
      <c r="O214" s="56"/>
      <c r="P214" s="56"/>
      <c r="Q214" s="56"/>
      <c r="R214" s="56"/>
      <c r="S214" s="56"/>
      <c r="T214" s="5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5" t="s">
        <v>126</v>
      </c>
      <c r="AU214" s="15" t="s">
        <v>82</v>
      </c>
    </row>
    <row r="215" spans="1:65" s="2" customFormat="1" ht="24.2" customHeight="1">
      <c r="A215" s="30"/>
      <c r="B215" s="129"/>
      <c r="C215" s="130" t="s">
        <v>524</v>
      </c>
      <c r="D215" s="130" t="s">
        <v>118</v>
      </c>
      <c r="E215" s="131" t="s">
        <v>525</v>
      </c>
      <c r="F215" s="132" t="s">
        <v>526</v>
      </c>
      <c r="G215" s="133" t="s">
        <v>131</v>
      </c>
      <c r="H215" s="134">
        <v>1</v>
      </c>
      <c r="I215" s="135"/>
      <c r="J215" s="136">
        <f>ROUND(I215*H215,2)</f>
        <v>0</v>
      </c>
      <c r="K215" s="137"/>
      <c r="L215" s="138"/>
      <c r="M215" s="139" t="s">
        <v>1</v>
      </c>
      <c r="N215" s="140" t="s">
        <v>37</v>
      </c>
      <c r="O215" s="56"/>
      <c r="P215" s="141">
        <f>O215*H215</f>
        <v>0</v>
      </c>
      <c r="Q215" s="141">
        <v>3.2000000000000002E-3</v>
      </c>
      <c r="R215" s="141">
        <f>Q215*H215</f>
        <v>3.2000000000000002E-3</v>
      </c>
      <c r="S215" s="141">
        <v>0</v>
      </c>
      <c r="T215" s="142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3" t="s">
        <v>122</v>
      </c>
      <c r="AT215" s="143" t="s">
        <v>118</v>
      </c>
      <c r="AU215" s="143" t="s">
        <v>82</v>
      </c>
      <c r="AY215" s="15" t="s">
        <v>123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5" t="s">
        <v>80</v>
      </c>
      <c r="BK215" s="144">
        <f>ROUND(I215*H215,2)</f>
        <v>0</v>
      </c>
      <c r="BL215" s="15" t="s">
        <v>124</v>
      </c>
      <c r="BM215" s="143" t="s">
        <v>527</v>
      </c>
    </row>
    <row r="216" spans="1:65" s="2" customFormat="1">
      <c r="A216" s="30"/>
      <c r="B216" s="31"/>
      <c r="C216" s="30"/>
      <c r="D216" s="145" t="s">
        <v>126</v>
      </c>
      <c r="E216" s="30"/>
      <c r="F216" s="146" t="s">
        <v>526</v>
      </c>
      <c r="G216" s="30"/>
      <c r="H216" s="30"/>
      <c r="I216" s="147"/>
      <c r="J216" s="30"/>
      <c r="K216" s="30"/>
      <c r="L216" s="31"/>
      <c r="M216" s="148"/>
      <c r="N216" s="149"/>
      <c r="O216" s="56"/>
      <c r="P216" s="56"/>
      <c r="Q216" s="56"/>
      <c r="R216" s="56"/>
      <c r="S216" s="56"/>
      <c r="T216" s="57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5" t="s">
        <v>126</v>
      </c>
      <c r="AU216" s="15" t="s">
        <v>82</v>
      </c>
    </row>
    <row r="217" spans="1:65" s="2" customFormat="1" ht="24.2" customHeight="1">
      <c r="A217" s="30"/>
      <c r="B217" s="129"/>
      <c r="C217" s="130" t="s">
        <v>528</v>
      </c>
      <c r="D217" s="130" t="s">
        <v>118</v>
      </c>
      <c r="E217" s="131" t="s">
        <v>529</v>
      </c>
      <c r="F217" s="132" t="s">
        <v>530</v>
      </c>
      <c r="G217" s="133" t="s">
        <v>131</v>
      </c>
      <c r="H217" s="134">
        <v>1</v>
      </c>
      <c r="I217" s="135"/>
      <c r="J217" s="136">
        <f>ROUND(I217*H217,2)</f>
        <v>0</v>
      </c>
      <c r="K217" s="137"/>
      <c r="L217" s="138"/>
      <c r="M217" s="139" t="s">
        <v>1</v>
      </c>
      <c r="N217" s="140" t="s">
        <v>37</v>
      </c>
      <c r="O217" s="56"/>
      <c r="P217" s="141">
        <f>O217*H217</f>
        <v>0</v>
      </c>
      <c r="Q217" s="141">
        <v>1.17E-2</v>
      </c>
      <c r="R217" s="141">
        <f>Q217*H217</f>
        <v>1.17E-2</v>
      </c>
      <c r="S217" s="141">
        <v>0</v>
      </c>
      <c r="T217" s="142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43" t="s">
        <v>122</v>
      </c>
      <c r="AT217" s="143" t="s">
        <v>118</v>
      </c>
      <c r="AU217" s="143" t="s">
        <v>82</v>
      </c>
      <c r="AY217" s="15" t="s">
        <v>123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5" t="s">
        <v>80</v>
      </c>
      <c r="BK217" s="144">
        <f>ROUND(I217*H217,2)</f>
        <v>0</v>
      </c>
      <c r="BL217" s="15" t="s">
        <v>124</v>
      </c>
      <c r="BM217" s="143" t="s">
        <v>531</v>
      </c>
    </row>
    <row r="218" spans="1:65" s="2" customFormat="1" ht="19.5">
      <c r="A218" s="30"/>
      <c r="B218" s="31"/>
      <c r="C218" s="30"/>
      <c r="D218" s="145" t="s">
        <v>126</v>
      </c>
      <c r="E218" s="30"/>
      <c r="F218" s="146" t="s">
        <v>530</v>
      </c>
      <c r="G218" s="30"/>
      <c r="H218" s="30"/>
      <c r="I218" s="147"/>
      <c r="J218" s="30"/>
      <c r="K218" s="30"/>
      <c r="L218" s="31"/>
      <c r="M218" s="148"/>
      <c r="N218" s="149"/>
      <c r="O218" s="56"/>
      <c r="P218" s="56"/>
      <c r="Q218" s="56"/>
      <c r="R218" s="56"/>
      <c r="S218" s="56"/>
      <c r="T218" s="57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5" t="s">
        <v>126</v>
      </c>
      <c r="AU218" s="15" t="s">
        <v>82</v>
      </c>
    </row>
    <row r="219" spans="1:65" s="2" customFormat="1" ht="24.2" customHeight="1">
      <c r="A219" s="30"/>
      <c r="B219" s="129"/>
      <c r="C219" s="130" t="s">
        <v>532</v>
      </c>
      <c r="D219" s="130" t="s">
        <v>118</v>
      </c>
      <c r="E219" s="131" t="s">
        <v>533</v>
      </c>
      <c r="F219" s="132" t="s">
        <v>534</v>
      </c>
      <c r="G219" s="133" t="s">
        <v>202</v>
      </c>
      <c r="H219" s="134">
        <v>1</v>
      </c>
      <c r="I219" s="135"/>
      <c r="J219" s="136">
        <f>ROUND(I219*H219,2)</f>
        <v>0</v>
      </c>
      <c r="K219" s="137"/>
      <c r="L219" s="138"/>
      <c r="M219" s="139" t="s">
        <v>1</v>
      </c>
      <c r="N219" s="140" t="s">
        <v>37</v>
      </c>
      <c r="O219" s="56"/>
      <c r="P219" s="141">
        <f>O219*H219</f>
        <v>0</v>
      </c>
      <c r="Q219" s="141">
        <v>3.3500000000000001E-3</v>
      </c>
      <c r="R219" s="141">
        <f>Q219*H219</f>
        <v>3.3500000000000001E-3</v>
      </c>
      <c r="S219" s="141">
        <v>0</v>
      </c>
      <c r="T219" s="142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43" t="s">
        <v>122</v>
      </c>
      <c r="AT219" s="143" t="s">
        <v>118</v>
      </c>
      <c r="AU219" s="143" t="s">
        <v>82</v>
      </c>
      <c r="AY219" s="15" t="s">
        <v>123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5" t="s">
        <v>80</v>
      </c>
      <c r="BK219" s="144">
        <f>ROUND(I219*H219,2)</f>
        <v>0</v>
      </c>
      <c r="BL219" s="15" t="s">
        <v>124</v>
      </c>
      <c r="BM219" s="143" t="s">
        <v>535</v>
      </c>
    </row>
    <row r="220" spans="1:65" s="2" customFormat="1">
      <c r="A220" s="30"/>
      <c r="B220" s="31"/>
      <c r="C220" s="30"/>
      <c r="D220" s="145" t="s">
        <v>126</v>
      </c>
      <c r="E220" s="30"/>
      <c r="F220" s="146" t="s">
        <v>534</v>
      </c>
      <c r="G220" s="30"/>
      <c r="H220" s="30"/>
      <c r="I220" s="147"/>
      <c r="J220" s="30"/>
      <c r="K220" s="30"/>
      <c r="L220" s="31"/>
      <c r="M220" s="148"/>
      <c r="N220" s="149"/>
      <c r="O220" s="56"/>
      <c r="P220" s="56"/>
      <c r="Q220" s="56"/>
      <c r="R220" s="56"/>
      <c r="S220" s="56"/>
      <c r="T220" s="57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T220" s="15" t="s">
        <v>126</v>
      </c>
      <c r="AU220" s="15" t="s">
        <v>82</v>
      </c>
    </row>
    <row r="221" spans="1:65" s="2" customFormat="1" ht="14.45" customHeight="1">
      <c r="A221" s="30"/>
      <c r="B221" s="129"/>
      <c r="C221" s="130" t="s">
        <v>536</v>
      </c>
      <c r="D221" s="130" t="s">
        <v>118</v>
      </c>
      <c r="E221" s="131" t="s">
        <v>537</v>
      </c>
      <c r="F221" s="132" t="s">
        <v>538</v>
      </c>
      <c r="G221" s="133" t="s">
        <v>131</v>
      </c>
      <c r="H221" s="134">
        <v>1</v>
      </c>
      <c r="I221" s="135"/>
      <c r="J221" s="136">
        <f>ROUND(I221*H221,2)</f>
        <v>0</v>
      </c>
      <c r="K221" s="137"/>
      <c r="L221" s="138"/>
      <c r="M221" s="139" t="s">
        <v>1</v>
      </c>
      <c r="N221" s="140" t="s">
        <v>37</v>
      </c>
      <c r="O221" s="56"/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43" t="s">
        <v>122</v>
      </c>
      <c r="AT221" s="143" t="s">
        <v>118</v>
      </c>
      <c r="AU221" s="143" t="s">
        <v>82</v>
      </c>
      <c r="AY221" s="15" t="s">
        <v>123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5" t="s">
        <v>80</v>
      </c>
      <c r="BK221" s="144">
        <f>ROUND(I221*H221,2)</f>
        <v>0</v>
      </c>
      <c r="BL221" s="15" t="s">
        <v>124</v>
      </c>
      <c r="BM221" s="143" t="s">
        <v>539</v>
      </c>
    </row>
    <row r="222" spans="1:65" s="2" customFormat="1">
      <c r="A222" s="30"/>
      <c r="B222" s="31"/>
      <c r="C222" s="30"/>
      <c r="D222" s="145" t="s">
        <v>126</v>
      </c>
      <c r="E222" s="30"/>
      <c r="F222" s="146" t="s">
        <v>538</v>
      </c>
      <c r="G222" s="30"/>
      <c r="H222" s="30"/>
      <c r="I222" s="147"/>
      <c r="J222" s="30"/>
      <c r="K222" s="30"/>
      <c r="L222" s="31"/>
      <c r="M222" s="148"/>
      <c r="N222" s="149"/>
      <c r="O222" s="56"/>
      <c r="P222" s="56"/>
      <c r="Q222" s="56"/>
      <c r="R222" s="56"/>
      <c r="S222" s="56"/>
      <c r="T222" s="57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5" t="s">
        <v>126</v>
      </c>
      <c r="AU222" s="15" t="s">
        <v>82</v>
      </c>
    </row>
    <row r="223" spans="1:65" s="2" customFormat="1" ht="24.2" customHeight="1">
      <c r="A223" s="30"/>
      <c r="B223" s="129"/>
      <c r="C223" s="130" t="s">
        <v>540</v>
      </c>
      <c r="D223" s="130" t="s">
        <v>118</v>
      </c>
      <c r="E223" s="131" t="s">
        <v>541</v>
      </c>
      <c r="F223" s="132" t="s">
        <v>542</v>
      </c>
      <c r="G223" s="133" t="s">
        <v>131</v>
      </c>
      <c r="H223" s="134">
        <v>2</v>
      </c>
      <c r="I223" s="135"/>
      <c r="J223" s="136">
        <f>ROUND(I223*H223,2)</f>
        <v>0</v>
      </c>
      <c r="K223" s="137"/>
      <c r="L223" s="138"/>
      <c r="M223" s="139" t="s">
        <v>1</v>
      </c>
      <c r="N223" s="140" t="s">
        <v>37</v>
      </c>
      <c r="O223" s="56"/>
      <c r="P223" s="141">
        <f>O223*H223</f>
        <v>0</v>
      </c>
      <c r="Q223" s="141">
        <v>1.054</v>
      </c>
      <c r="R223" s="141">
        <f>Q223*H223</f>
        <v>2.1080000000000001</v>
      </c>
      <c r="S223" s="141">
        <v>0</v>
      </c>
      <c r="T223" s="142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43" t="s">
        <v>122</v>
      </c>
      <c r="AT223" s="143" t="s">
        <v>118</v>
      </c>
      <c r="AU223" s="143" t="s">
        <v>82</v>
      </c>
      <c r="AY223" s="15" t="s">
        <v>123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5" t="s">
        <v>80</v>
      </c>
      <c r="BK223" s="144">
        <f>ROUND(I223*H223,2)</f>
        <v>0</v>
      </c>
      <c r="BL223" s="15" t="s">
        <v>124</v>
      </c>
      <c r="BM223" s="143" t="s">
        <v>543</v>
      </c>
    </row>
    <row r="224" spans="1:65" s="2" customFormat="1">
      <c r="A224" s="30"/>
      <c r="B224" s="31"/>
      <c r="C224" s="30"/>
      <c r="D224" s="145" t="s">
        <v>126</v>
      </c>
      <c r="E224" s="30"/>
      <c r="F224" s="146" t="s">
        <v>542</v>
      </c>
      <c r="G224" s="30"/>
      <c r="H224" s="30"/>
      <c r="I224" s="147"/>
      <c r="J224" s="30"/>
      <c r="K224" s="30"/>
      <c r="L224" s="31"/>
      <c r="M224" s="148"/>
      <c r="N224" s="149"/>
      <c r="O224" s="56"/>
      <c r="P224" s="56"/>
      <c r="Q224" s="56"/>
      <c r="R224" s="56"/>
      <c r="S224" s="56"/>
      <c r="T224" s="57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5" t="s">
        <v>126</v>
      </c>
      <c r="AU224" s="15" t="s">
        <v>82</v>
      </c>
    </row>
    <row r="225" spans="1:65" s="2" customFormat="1" ht="14.45" customHeight="1">
      <c r="A225" s="30"/>
      <c r="B225" s="129"/>
      <c r="C225" s="130" t="s">
        <v>544</v>
      </c>
      <c r="D225" s="130" t="s">
        <v>118</v>
      </c>
      <c r="E225" s="131" t="s">
        <v>545</v>
      </c>
      <c r="F225" s="132" t="s">
        <v>546</v>
      </c>
      <c r="G225" s="133" t="s">
        <v>131</v>
      </c>
      <c r="H225" s="134">
        <v>1</v>
      </c>
      <c r="I225" s="135"/>
      <c r="J225" s="136">
        <f>ROUND(I225*H225,2)</f>
        <v>0</v>
      </c>
      <c r="K225" s="137"/>
      <c r="L225" s="138"/>
      <c r="M225" s="139" t="s">
        <v>1</v>
      </c>
      <c r="N225" s="140" t="s">
        <v>37</v>
      </c>
      <c r="O225" s="56"/>
      <c r="P225" s="141">
        <f>O225*H225</f>
        <v>0</v>
      </c>
      <c r="Q225" s="141">
        <v>0.246</v>
      </c>
      <c r="R225" s="141">
        <f>Q225*H225</f>
        <v>0.246</v>
      </c>
      <c r="S225" s="141">
        <v>0</v>
      </c>
      <c r="T225" s="142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3" t="s">
        <v>122</v>
      </c>
      <c r="AT225" s="143" t="s">
        <v>118</v>
      </c>
      <c r="AU225" s="143" t="s">
        <v>82</v>
      </c>
      <c r="AY225" s="15" t="s">
        <v>123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5" t="s">
        <v>80</v>
      </c>
      <c r="BK225" s="144">
        <f>ROUND(I225*H225,2)</f>
        <v>0</v>
      </c>
      <c r="BL225" s="15" t="s">
        <v>124</v>
      </c>
      <c r="BM225" s="143" t="s">
        <v>547</v>
      </c>
    </row>
    <row r="226" spans="1:65" s="2" customFormat="1">
      <c r="A226" s="30"/>
      <c r="B226" s="31"/>
      <c r="C226" s="30"/>
      <c r="D226" s="145" t="s">
        <v>126</v>
      </c>
      <c r="E226" s="30"/>
      <c r="F226" s="146" t="s">
        <v>546</v>
      </c>
      <c r="G226" s="30"/>
      <c r="H226" s="30"/>
      <c r="I226" s="147"/>
      <c r="J226" s="30"/>
      <c r="K226" s="30"/>
      <c r="L226" s="31"/>
      <c r="M226" s="148"/>
      <c r="N226" s="149"/>
      <c r="O226" s="56"/>
      <c r="P226" s="56"/>
      <c r="Q226" s="56"/>
      <c r="R226" s="56"/>
      <c r="S226" s="56"/>
      <c r="T226" s="57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5" t="s">
        <v>126</v>
      </c>
      <c r="AU226" s="15" t="s">
        <v>82</v>
      </c>
    </row>
    <row r="227" spans="1:65" s="2" customFormat="1" ht="14.45" customHeight="1">
      <c r="A227" s="30"/>
      <c r="B227" s="129"/>
      <c r="C227" s="130" t="s">
        <v>548</v>
      </c>
      <c r="D227" s="130" t="s">
        <v>118</v>
      </c>
      <c r="E227" s="131" t="s">
        <v>549</v>
      </c>
      <c r="F227" s="132" t="s">
        <v>550</v>
      </c>
      <c r="G227" s="133" t="s">
        <v>202</v>
      </c>
      <c r="H227" s="134">
        <v>10</v>
      </c>
      <c r="I227" s="135"/>
      <c r="J227" s="136">
        <f>ROUND(I227*H227,2)</f>
        <v>0</v>
      </c>
      <c r="K227" s="137"/>
      <c r="L227" s="138"/>
      <c r="M227" s="139" t="s">
        <v>1</v>
      </c>
      <c r="N227" s="140" t="s">
        <v>37</v>
      </c>
      <c r="O227" s="56"/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3" t="s">
        <v>122</v>
      </c>
      <c r="AT227" s="143" t="s">
        <v>118</v>
      </c>
      <c r="AU227" s="143" t="s">
        <v>82</v>
      </c>
      <c r="AY227" s="15" t="s">
        <v>123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5" t="s">
        <v>80</v>
      </c>
      <c r="BK227" s="144">
        <f>ROUND(I227*H227,2)</f>
        <v>0</v>
      </c>
      <c r="BL227" s="15" t="s">
        <v>124</v>
      </c>
      <c r="BM227" s="143" t="s">
        <v>551</v>
      </c>
    </row>
    <row r="228" spans="1:65" s="2" customFormat="1">
      <c r="A228" s="30"/>
      <c r="B228" s="31"/>
      <c r="C228" s="30"/>
      <c r="D228" s="145" t="s">
        <v>126</v>
      </c>
      <c r="E228" s="30"/>
      <c r="F228" s="146" t="s">
        <v>550</v>
      </c>
      <c r="G228" s="30"/>
      <c r="H228" s="30"/>
      <c r="I228" s="147"/>
      <c r="J228" s="30"/>
      <c r="K228" s="30"/>
      <c r="L228" s="31"/>
      <c r="M228" s="148"/>
      <c r="N228" s="149"/>
      <c r="O228" s="56"/>
      <c r="P228" s="56"/>
      <c r="Q228" s="56"/>
      <c r="R228" s="56"/>
      <c r="S228" s="56"/>
      <c r="T228" s="57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T228" s="15" t="s">
        <v>126</v>
      </c>
      <c r="AU228" s="15" t="s">
        <v>82</v>
      </c>
    </row>
    <row r="229" spans="1:65" s="12" customFormat="1">
      <c r="B229" s="150"/>
      <c r="D229" s="145" t="s">
        <v>127</v>
      </c>
      <c r="E229" s="151" t="s">
        <v>1</v>
      </c>
      <c r="F229" s="152" t="s">
        <v>552</v>
      </c>
      <c r="H229" s="153">
        <v>10</v>
      </c>
      <c r="I229" s="154"/>
      <c r="L229" s="150"/>
      <c r="M229" s="155"/>
      <c r="N229" s="156"/>
      <c r="O229" s="156"/>
      <c r="P229" s="156"/>
      <c r="Q229" s="156"/>
      <c r="R229" s="156"/>
      <c r="S229" s="156"/>
      <c r="T229" s="157"/>
      <c r="AT229" s="151" t="s">
        <v>127</v>
      </c>
      <c r="AU229" s="151" t="s">
        <v>82</v>
      </c>
      <c r="AV229" s="12" t="s">
        <v>82</v>
      </c>
      <c r="AW229" s="12" t="s">
        <v>29</v>
      </c>
      <c r="AX229" s="12" t="s">
        <v>80</v>
      </c>
      <c r="AY229" s="151" t="s">
        <v>123</v>
      </c>
    </row>
    <row r="230" spans="1:65" s="2" customFormat="1" ht="14.45" customHeight="1">
      <c r="A230" s="30"/>
      <c r="B230" s="129"/>
      <c r="C230" s="130" t="s">
        <v>553</v>
      </c>
      <c r="D230" s="130" t="s">
        <v>118</v>
      </c>
      <c r="E230" s="131" t="s">
        <v>554</v>
      </c>
      <c r="F230" s="132" t="s">
        <v>555</v>
      </c>
      <c r="G230" s="133" t="s">
        <v>145</v>
      </c>
      <c r="H230" s="134">
        <v>14</v>
      </c>
      <c r="I230" s="135"/>
      <c r="J230" s="136">
        <f>ROUND(I230*H230,2)</f>
        <v>0</v>
      </c>
      <c r="K230" s="137"/>
      <c r="L230" s="138"/>
      <c r="M230" s="139" t="s">
        <v>1</v>
      </c>
      <c r="N230" s="140" t="s">
        <v>37</v>
      </c>
      <c r="O230" s="56"/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3" t="s">
        <v>122</v>
      </c>
      <c r="AT230" s="143" t="s">
        <v>118</v>
      </c>
      <c r="AU230" s="143" t="s">
        <v>82</v>
      </c>
      <c r="AY230" s="15" t="s">
        <v>123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5" t="s">
        <v>80</v>
      </c>
      <c r="BK230" s="144">
        <f>ROUND(I230*H230,2)</f>
        <v>0</v>
      </c>
      <c r="BL230" s="15" t="s">
        <v>124</v>
      </c>
      <c r="BM230" s="143" t="s">
        <v>556</v>
      </c>
    </row>
    <row r="231" spans="1:65" s="2" customFormat="1">
      <c r="A231" s="30"/>
      <c r="B231" s="31"/>
      <c r="C231" s="30"/>
      <c r="D231" s="145" t="s">
        <v>126</v>
      </c>
      <c r="E231" s="30"/>
      <c r="F231" s="146" t="s">
        <v>555</v>
      </c>
      <c r="G231" s="30"/>
      <c r="H231" s="30"/>
      <c r="I231" s="147"/>
      <c r="J231" s="30"/>
      <c r="K231" s="30"/>
      <c r="L231" s="31"/>
      <c r="M231" s="148"/>
      <c r="N231" s="149"/>
      <c r="O231" s="56"/>
      <c r="P231" s="56"/>
      <c r="Q231" s="56"/>
      <c r="R231" s="56"/>
      <c r="S231" s="56"/>
      <c r="T231" s="57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5" t="s">
        <v>126</v>
      </c>
      <c r="AU231" s="15" t="s">
        <v>82</v>
      </c>
    </row>
    <row r="232" spans="1:65" s="12" customFormat="1">
      <c r="B232" s="150"/>
      <c r="D232" s="145" t="s">
        <v>127</v>
      </c>
      <c r="E232" s="151" t="s">
        <v>1</v>
      </c>
      <c r="F232" s="152" t="s">
        <v>557</v>
      </c>
      <c r="H232" s="153">
        <v>14</v>
      </c>
      <c r="I232" s="154"/>
      <c r="L232" s="150"/>
      <c r="M232" s="155"/>
      <c r="N232" s="156"/>
      <c r="O232" s="156"/>
      <c r="P232" s="156"/>
      <c r="Q232" s="156"/>
      <c r="R232" s="156"/>
      <c r="S232" s="156"/>
      <c r="T232" s="157"/>
      <c r="AT232" s="151" t="s">
        <v>127</v>
      </c>
      <c r="AU232" s="151" t="s">
        <v>82</v>
      </c>
      <c r="AV232" s="12" t="s">
        <v>82</v>
      </c>
      <c r="AW232" s="12" t="s">
        <v>29</v>
      </c>
      <c r="AX232" s="12" t="s">
        <v>80</v>
      </c>
      <c r="AY232" s="151" t="s">
        <v>123</v>
      </c>
    </row>
    <row r="233" spans="1:65" s="2" customFormat="1" ht="14.45" customHeight="1">
      <c r="A233" s="30"/>
      <c r="B233" s="129"/>
      <c r="C233" s="171" t="s">
        <v>558</v>
      </c>
      <c r="D233" s="171" t="s">
        <v>199</v>
      </c>
      <c r="E233" s="172" t="s">
        <v>559</v>
      </c>
      <c r="F233" s="173" t="s">
        <v>560</v>
      </c>
      <c r="G233" s="174" t="s">
        <v>202</v>
      </c>
      <c r="H233" s="175">
        <v>2</v>
      </c>
      <c r="I233" s="176"/>
      <c r="J233" s="177">
        <f>ROUND(I233*H233,2)</f>
        <v>0</v>
      </c>
      <c r="K233" s="178"/>
      <c r="L233" s="31"/>
      <c r="M233" s="179" t="s">
        <v>1</v>
      </c>
      <c r="N233" s="180" t="s">
        <v>37</v>
      </c>
      <c r="O233" s="56"/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3" t="s">
        <v>124</v>
      </c>
      <c r="AT233" s="143" t="s">
        <v>199</v>
      </c>
      <c r="AU233" s="143" t="s">
        <v>82</v>
      </c>
      <c r="AY233" s="15" t="s">
        <v>123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5" t="s">
        <v>80</v>
      </c>
      <c r="BK233" s="144">
        <f>ROUND(I233*H233,2)</f>
        <v>0</v>
      </c>
      <c r="BL233" s="15" t="s">
        <v>124</v>
      </c>
      <c r="BM233" s="143" t="s">
        <v>561</v>
      </c>
    </row>
    <row r="234" spans="1:65" s="2" customFormat="1" ht="58.5">
      <c r="A234" s="30"/>
      <c r="B234" s="31"/>
      <c r="C234" s="30"/>
      <c r="D234" s="145" t="s">
        <v>126</v>
      </c>
      <c r="E234" s="30"/>
      <c r="F234" s="146" t="s">
        <v>562</v>
      </c>
      <c r="G234" s="30"/>
      <c r="H234" s="30"/>
      <c r="I234" s="147"/>
      <c r="J234" s="30"/>
      <c r="K234" s="30"/>
      <c r="L234" s="31"/>
      <c r="M234" s="148"/>
      <c r="N234" s="149"/>
      <c r="O234" s="56"/>
      <c r="P234" s="56"/>
      <c r="Q234" s="56"/>
      <c r="R234" s="56"/>
      <c r="S234" s="56"/>
      <c r="T234" s="57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5" t="s">
        <v>126</v>
      </c>
      <c r="AU234" s="15" t="s">
        <v>82</v>
      </c>
    </row>
    <row r="235" spans="1:65" s="2" customFormat="1" ht="24.2" customHeight="1">
      <c r="A235" s="30"/>
      <c r="B235" s="129"/>
      <c r="C235" s="171" t="s">
        <v>563</v>
      </c>
      <c r="D235" s="171" t="s">
        <v>199</v>
      </c>
      <c r="E235" s="172" t="s">
        <v>233</v>
      </c>
      <c r="F235" s="173" t="s">
        <v>234</v>
      </c>
      <c r="G235" s="174" t="s">
        <v>145</v>
      </c>
      <c r="H235" s="175">
        <v>276</v>
      </c>
      <c r="I235" s="176"/>
      <c r="J235" s="177">
        <f>ROUND(I235*H235,2)</f>
        <v>0</v>
      </c>
      <c r="K235" s="178"/>
      <c r="L235" s="31"/>
      <c r="M235" s="179" t="s">
        <v>1</v>
      </c>
      <c r="N235" s="180" t="s">
        <v>37</v>
      </c>
      <c r="O235" s="56"/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43" t="s">
        <v>124</v>
      </c>
      <c r="AT235" s="143" t="s">
        <v>199</v>
      </c>
      <c r="AU235" s="143" t="s">
        <v>82</v>
      </c>
      <c r="AY235" s="15" t="s">
        <v>123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5" t="s">
        <v>80</v>
      </c>
      <c r="BK235" s="144">
        <f>ROUND(I235*H235,2)</f>
        <v>0</v>
      </c>
      <c r="BL235" s="15" t="s">
        <v>124</v>
      </c>
      <c r="BM235" s="143" t="s">
        <v>564</v>
      </c>
    </row>
    <row r="236" spans="1:65" s="2" customFormat="1" ht="39">
      <c r="A236" s="30"/>
      <c r="B236" s="31"/>
      <c r="C236" s="30"/>
      <c r="D236" s="145" t="s">
        <v>126</v>
      </c>
      <c r="E236" s="30"/>
      <c r="F236" s="146" t="s">
        <v>236</v>
      </c>
      <c r="G236" s="30"/>
      <c r="H236" s="30"/>
      <c r="I236" s="147"/>
      <c r="J236" s="30"/>
      <c r="K236" s="30"/>
      <c r="L236" s="31"/>
      <c r="M236" s="148"/>
      <c r="N236" s="149"/>
      <c r="O236" s="56"/>
      <c r="P236" s="56"/>
      <c r="Q236" s="56"/>
      <c r="R236" s="56"/>
      <c r="S236" s="56"/>
      <c r="T236" s="57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T236" s="15" t="s">
        <v>126</v>
      </c>
      <c r="AU236" s="15" t="s">
        <v>82</v>
      </c>
    </row>
    <row r="237" spans="1:65" s="12" customFormat="1">
      <c r="B237" s="150"/>
      <c r="D237" s="145" t="s">
        <v>127</v>
      </c>
      <c r="E237" s="151" t="s">
        <v>1</v>
      </c>
      <c r="F237" s="152" t="s">
        <v>565</v>
      </c>
      <c r="H237" s="153">
        <v>276</v>
      </c>
      <c r="I237" s="154"/>
      <c r="L237" s="150"/>
      <c r="M237" s="155"/>
      <c r="N237" s="156"/>
      <c r="O237" s="156"/>
      <c r="P237" s="156"/>
      <c r="Q237" s="156"/>
      <c r="R237" s="156"/>
      <c r="S237" s="156"/>
      <c r="T237" s="157"/>
      <c r="AT237" s="151" t="s">
        <v>127</v>
      </c>
      <c r="AU237" s="151" t="s">
        <v>82</v>
      </c>
      <c r="AV237" s="12" t="s">
        <v>82</v>
      </c>
      <c r="AW237" s="12" t="s">
        <v>29</v>
      </c>
      <c r="AX237" s="12" t="s">
        <v>80</v>
      </c>
      <c r="AY237" s="151" t="s">
        <v>123</v>
      </c>
    </row>
    <row r="238" spans="1:65" s="2" customFormat="1" ht="24.2" customHeight="1">
      <c r="A238" s="30"/>
      <c r="B238" s="129"/>
      <c r="C238" s="171" t="s">
        <v>566</v>
      </c>
      <c r="D238" s="171" t="s">
        <v>199</v>
      </c>
      <c r="E238" s="172" t="s">
        <v>567</v>
      </c>
      <c r="F238" s="173" t="s">
        <v>568</v>
      </c>
      <c r="G238" s="174" t="s">
        <v>145</v>
      </c>
      <c r="H238" s="175">
        <v>24.5</v>
      </c>
      <c r="I238" s="176"/>
      <c r="J238" s="177">
        <f>ROUND(I238*H238,2)</f>
        <v>0</v>
      </c>
      <c r="K238" s="178"/>
      <c r="L238" s="31"/>
      <c r="M238" s="179" t="s">
        <v>1</v>
      </c>
      <c r="N238" s="180" t="s">
        <v>37</v>
      </c>
      <c r="O238" s="56"/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43" t="s">
        <v>124</v>
      </c>
      <c r="AT238" s="143" t="s">
        <v>199</v>
      </c>
      <c r="AU238" s="143" t="s">
        <v>82</v>
      </c>
      <c r="AY238" s="15" t="s">
        <v>123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5" t="s">
        <v>80</v>
      </c>
      <c r="BK238" s="144">
        <f>ROUND(I238*H238,2)</f>
        <v>0</v>
      </c>
      <c r="BL238" s="15" t="s">
        <v>124</v>
      </c>
      <c r="BM238" s="143" t="s">
        <v>569</v>
      </c>
    </row>
    <row r="239" spans="1:65" s="2" customFormat="1" ht="39">
      <c r="A239" s="30"/>
      <c r="B239" s="31"/>
      <c r="C239" s="30"/>
      <c r="D239" s="145" t="s">
        <v>126</v>
      </c>
      <c r="E239" s="30"/>
      <c r="F239" s="146" t="s">
        <v>570</v>
      </c>
      <c r="G239" s="30"/>
      <c r="H239" s="30"/>
      <c r="I239" s="147"/>
      <c r="J239" s="30"/>
      <c r="K239" s="30"/>
      <c r="L239" s="31"/>
      <c r="M239" s="148"/>
      <c r="N239" s="149"/>
      <c r="O239" s="56"/>
      <c r="P239" s="56"/>
      <c r="Q239" s="56"/>
      <c r="R239" s="56"/>
      <c r="S239" s="56"/>
      <c r="T239" s="57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5" t="s">
        <v>126</v>
      </c>
      <c r="AU239" s="15" t="s">
        <v>82</v>
      </c>
    </row>
    <row r="240" spans="1:65" s="12" customFormat="1">
      <c r="B240" s="150"/>
      <c r="D240" s="145" t="s">
        <v>127</v>
      </c>
      <c r="E240" s="151" t="s">
        <v>1</v>
      </c>
      <c r="F240" s="152" t="s">
        <v>571</v>
      </c>
      <c r="H240" s="153">
        <v>24.5</v>
      </c>
      <c r="I240" s="154"/>
      <c r="L240" s="150"/>
      <c r="M240" s="155"/>
      <c r="N240" s="156"/>
      <c r="O240" s="156"/>
      <c r="P240" s="156"/>
      <c r="Q240" s="156"/>
      <c r="R240" s="156"/>
      <c r="S240" s="156"/>
      <c r="T240" s="157"/>
      <c r="AT240" s="151" t="s">
        <v>127</v>
      </c>
      <c r="AU240" s="151" t="s">
        <v>82</v>
      </c>
      <c r="AV240" s="12" t="s">
        <v>82</v>
      </c>
      <c r="AW240" s="12" t="s">
        <v>29</v>
      </c>
      <c r="AX240" s="12" t="s">
        <v>80</v>
      </c>
      <c r="AY240" s="151" t="s">
        <v>123</v>
      </c>
    </row>
    <row r="241" spans="1:65" s="2" customFormat="1" ht="24.2" customHeight="1">
      <c r="A241" s="30"/>
      <c r="B241" s="129"/>
      <c r="C241" s="171" t="s">
        <v>572</v>
      </c>
      <c r="D241" s="171" t="s">
        <v>199</v>
      </c>
      <c r="E241" s="172" t="s">
        <v>573</v>
      </c>
      <c r="F241" s="173" t="s">
        <v>574</v>
      </c>
      <c r="G241" s="174" t="s">
        <v>202</v>
      </c>
      <c r="H241" s="175">
        <v>100</v>
      </c>
      <c r="I241" s="176"/>
      <c r="J241" s="177">
        <f>ROUND(I241*H241,2)</f>
        <v>0</v>
      </c>
      <c r="K241" s="178"/>
      <c r="L241" s="31"/>
      <c r="M241" s="179" t="s">
        <v>1</v>
      </c>
      <c r="N241" s="180" t="s">
        <v>37</v>
      </c>
      <c r="O241" s="56"/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43" t="s">
        <v>124</v>
      </c>
      <c r="AT241" s="143" t="s">
        <v>199</v>
      </c>
      <c r="AU241" s="143" t="s">
        <v>82</v>
      </c>
      <c r="AY241" s="15" t="s">
        <v>123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5" t="s">
        <v>80</v>
      </c>
      <c r="BK241" s="144">
        <f>ROUND(I241*H241,2)</f>
        <v>0</v>
      </c>
      <c r="BL241" s="15" t="s">
        <v>124</v>
      </c>
      <c r="BM241" s="143" t="s">
        <v>575</v>
      </c>
    </row>
    <row r="242" spans="1:65" s="2" customFormat="1" ht="39">
      <c r="A242" s="30"/>
      <c r="B242" s="31"/>
      <c r="C242" s="30"/>
      <c r="D242" s="145" t="s">
        <v>126</v>
      </c>
      <c r="E242" s="30"/>
      <c r="F242" s="146" t="s">
        <v>576</v>
      </c>
      <c r="G242" s="30"/>
      <c r="H242" s="30"/>
      <c r="I242" s="147"/>
      <c r="J242" s="30"/>
      <c r="K242" s="30"/>
      <c r="L242" s="31"/>
      <c r="M242" s="148"/>
      <c r="N242" s="149"/>
      <c r="O242" s="56"/>
      <c r="P242" s="56"/>
      <c r="Q242" s="56"/>
      <c r="R242" s="56"/>
      <c r="S242" s="56"/>
      <c r="T242" s="57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5" t="s">
        <v>126</v>
      </c>
      <c r="AU242" s="15" t="s">
        <v>82</v>
      </c>
    </row>
    <row r="243" spans="1:65" s="2" customFormat="1" ht="14.45" customHeight="1">
      <c r="A243" s="30"/>
      <c r="B243" s="129"/>
      <c r="C243" s="171" t="s">
        <v>577</v>
      </c>
      <c r="D243" s="171" t="s">
        <v>199</v>
      </c>
      <c r="E243" s="172" t="s">
        <v>578</v>
      </c>
      <c r="F243" s="173" t="s">
        <v>579</v>
      </c>
      <c r="G243" s="174" t="s">
        <v>183</v>
      </c>
      <c r="H243" s="175">
        <v>2.5</v>
      </c>
      <c r="I243" s="176"/>
      <c r="J243" s="177">
        <f>ROUND(I243*H243,2)</f>
        <v>0</v>
      </c>
      <c r="K243" s="178"/>
      <c r="L243" s="31"/>
      <c r="M243" s="179" t="s">
        <v>1</v>
      </c>
      <c r="N243" s="180" t="s">
        <v>37</v>
      </c>
      <c r="O243" s="56"/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43" t="s">
        <v>124</v>
      </c>
      <c r="AT243" s="143" t="s">
        <v>199</v>
      </c>
      <c r="AU243" s="143" t="s">
        <v>82</v>
      </c>
      <c r="AY243" s="15" t="s">
        <v>123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5" t="s">
        <v>80</v>
      </c>
      <c r="BK243" s="144">
        <f>ROUND(I243*H243,2)</f>
        <v>0</v>
      </c>
      <c r="BL243" s="15" t="s">
        <v>124</v>
      </c>
      <c r="BM243" s="143" t="s">
        <v>580</v>
      </c>
    </row>
    <row r="244" spans="1:65" s="2" customFormat="1" ht="29.25">
      <c r="A244" s="30"/>
      <c r="B244" s="31"/>
      <c r="C244" s="30"/>
      <c r="D244" s="145" t="s">
        <v>126</v>
      </c>
      <c r="E244" s="30"/>
      <c r="F244" s="146" t="s">
        <v>581</v>
      </c>
      <c r="G244" s="30"/>
      <c r="H244" s="30"/>
      <c r="I244" s="147"/>
      <c r="J244" s="30"/>
      <c r="K244" s="30"/>
      <c r="L244" s="31"/>
      <c r="M244" s="148"/>
      <c r="N244" s="149"/>
      <c r="O244" s="56"/>
      <c r="P244" s="56"/>
      <c r="Q244" s="56"/>
      <c r="R244" s="56"/>
      <c r="S244" s="56"/>
      <c r="T244" s="57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T244" s="15" t="s">
        <v>126</v>
      </c>
      <c r="AU244" s="15" t="s">
        <v>82</v>
      </c>
    </row>
    <row r="245" spans="1:65" s="2" customFormat="1" ht="14.45" customHeight="1">
      <c r="A245" s="30"/>
      <c r="B245" s="129"/>
      <c r="C245" s="171" t="s">
        <v>582</v>
      </c>
      <c r="D245" s="171" t="s">
        <v>199</v>
      </c>
      <c r="E245" s="172" t="s">
        <v>247</v>
      </c>
      <c r="F245" s="173" t="s">
        <v>248</v>
      </c>
      <c r="G245" s="174" t="s">
        <v>183</v>
      </c>
      <c r="H245" s="175">
        <v>405.5</v>
      </c>
      <c r="I245" s="176"/>
      <c r="J245" s="177">
        <f>ROUND(I245*H245,2)</f>
        <v>0</v>
      </c>
      <c r="K245" s="178"/>
      <c r="L245" s="31"/>
      <c r="M245" s="179" t="s">
        <v>1</v>
      </c>
      <c r="N245" s="180" t="s">
        <v>37</v>
      </c>
      <c r="O245" s="56"/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3" t="s">
        <v>124</v>
      </c>
      <c r="AT245" s="143" t="s">
        <v>199</v>
      </c>
      <c r="AU245" s="143" t="s">
        <v>82</v>
      </c>
      <c r="AY245" s="15" t="s">
        <v>123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5" t="s">
        <v>80</v>
      </c>
      <c r="BK245" s="144">
        <f>ROUND(I245*H245,2)</f>
        <v>0</v>
      </c>
      <c r="BL245" s="15" t="s">
        <v>124</v>
      </c>
      <c r="BM245" s="143" t="s">
        <v>583</v>
      </c>
    </row>
    <row r="246" spans="1:65" s="2" customFormat="1" ht="29.25">
      <c r="A246" s="30"/>
      <c r="B246" s="31"/>
      <c r="C246" s="30"/>
      <c r="D246" s="145" t="s">
        <v>126</v>
      </c>
      <c r="E246" s="30"/>
      <c r="F246" s="146" t="s">
        <v>250</v>
      </c>
      <c r="G246" s="30"/>
      <c r="H246" s="30"/>
      <c r="I246" s="147"/>
      <c r="J246" s="30"/>
      <c r="K246" s="30"/>
      <c r="L246" s="31"/>
      <c r="M246" s="148"/>
      <c r="N246" s="149"/>
      <c r="O246" s="56"/>
      <c r="P246" s="56"/>
      <c r="Q246" s="56"/>
      <c r="R246" s="56"/>
      <c r="S246" s="56"/>
      <c r="T246" s="57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5" t="s">
        <v>126</v>
      </c>
      <c r="AU246" s="15" t="s">
        <v>82</v>
      </c>
    </row>
    <row r="247" spans="1:65" s="12" customFormat="1">
      <c r="B247" s="150"/>
      <c r="D247" s="145" t="s">
        <v>127</v>
      </c>
      <c r="E247" s="151" t="s">
        <v>1</v>
      </c>
      <c r="F247" s="152" t="s">
        <v>584</v>
      </c>
      <c r="H247" s="153">
        <v>405.5</v>
      </c>
      <c r="I247" s="154"/>
      <c r="L247" s="150"/>
      <c r="M247" s="155"/>
      <c r="N247" s="156"/>
      <c r="O247" s="156"/>
      <c r="P247" s="156"/>
      <c r="Q247" s="156"/>
      <c r="R247" s="156"/>
      <c r="S247" s="156"/>
      <c r="T247" s="157"/>
      <c r="AT247" s="151" t="s">
        <v>127</v>
      </c>
      <c r="AU247" s="151" t="s">
        <v>82</v>
      </c>
      <c r="AV247" s="12" t="s">
        <v>82</v>
      </c>
      <c r="AW247" s="12" t="s">
        <v>29</v>
      </c>
      <c r="AX247" s="12" t="s">
        <v>80</v>
      </c>
      <c r="AY247" s="151" t="s">
        <v>123</v>
      </c>
    </row>
    <row r="248" spans="1:65" s="2" customFormat="1" ht="24.2" customHeight="1">
      <c r="A248" s="30"/>
      <c r="B248" s="129"/>
      <c r="C248" s="171" t="s">
        <v>585</v>
      </c>
      <c r="D248" s="171" t="s">
        <v>199</v>
      </c>
      <c r="E248" s="172" t="s">
        <v>586</v>
      </c>
      <c r="F248" s="173" t="s">
        <v>587</v>
      </c>
      <c r="G248" s="174" t="s">
        <v>145</v>
      </c>
      <c r="H248" s="175">
        <v>500</v>
      </c>
      <c r="I248" s="176"/>
      <c r="J248" s="177">
        <f>ROUND(I248*H248,2)</f>
        <v>0</v>
      </c>
      <c r="K248" s="178"/>
      <c r="L248" s="31"/>
      <c r="M248" s="179" t="s">
        <v>1</v>
      </c>
      <c r="N248" s="180" t="s">
        <v>37</v>
      </c>
      <c r="O248" s="56"/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43" t="s">
        <v>124</v>
      </c>
      <c r="AT248" s="143" t="s">
        <v>199</v>
      </c>
      <c r="AU248" s="143" t="s">
        <v>82</v>
      </c>
      <c r="AY248" s="15" t="s">
        <v>123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5" t="s">
        <v>80</v>
      </c>
      <c r="BK248" s="144">
        <f>ROUND(I248*H248,2)</f>
        <v>0</v>
      </c>
      <c r="BL248" s="15" t="s">
        <v>124</v>
      </c>
      <c r="BM248" s="143" t="s">
        <v>588</v>
      </c>
    </row>
    <row r="249" spans="1:65" s="2" customFormat="1" ht="39">
      <c r="A249" s="30"/>
      <c r="B249" s="31"/>
      <c r="C249" s="30"/>
      <c r="D249" s="145" t="s">
        <v>126</v>
      </c>
      <c r="E249" s="30"/>
      <c r="F249" s="146" t="s">
        <v>589</v>
      </c>
      <c r="G249" s="30"/>
      <c r="H249" s="30"/>
      <c r="I249" s="147"/>
      <c r="J249" s="30"/>
      <c r="K249" s="30"/>
      <c r="L249" s="31"/>
      <c r="M249" s="148"/>
      <c r="N249" s="149"/>
      <c r="O249" s="56"/>
      <c r="P249" s="56"/>
      <c r="Q249" s="56"/>
      <c r="R249" s="56"/>
      <c r="S249" s="56"/>
      <c r="T249" s="57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5" t="s">
        <v>126</v>
      </c>
      <c r="AU249" s="15" t="s">
        <v>82</v>
      </c>
    </row>
    <row r="250" spans="1:65" s="12" customFormat="1">
      <c r="B250" s="150"/>
      <c r="D250" s="145" t="s">
        <v>127</v>
      </c>
      <c r="E250" s="151" t="s">
        <v>1</v>
      </c>
      <c r="F250" s="152" t="s">
        <v>590</v>
      </c>
      <c r="H250" s="153">
        <v>500</v>
      </c>
      <c r="I250" s="154"/>
      <c r="L250" s="150"/>
      <c r="M250" s="155"/>
      <c r="N250" s="156"/>
      <c r="O250" s="156"/>
      <c r="P250" s="156"/>
      <c r="Q250" s="156"/>
      <c r="R250" s="156"/>
      <c r="S250" s="156"/>
      <c r="T250" s="157"/>
      <c r="AT250" s="151" t="s">
        <v>127</v>
      </c>
      <c r="AU250" s="151" t="s">
        <v>82</v>
      </c>
      <c r="AV250" s="12" t="s">
        <v>82</v>
      </c>
      <c r="AW250" s="12" t="s">
        <v>29</v>
      </c>
      <c r="AX250" s="12" t="s">
        <v>80</v>
      </c>
      <c r="AY250" s="151" t="s">
        <v>123</v>
      </c>
    </row>
    <row r="251" spans="1:65" s="2" customFormat="1" ht="24.2" customHeight="1">
      <c r="A251" s="30"/>
      <c r="B251" s="129"/>
      <c r="C251" s="171" t="s">
        <v>591</v>
      </c>
      <c r="D251" s="171" t="s">
        <v>199</v>
      </c>
      <c r="E251" s="172" t="s">
        <v>592</v>
      </c>
      <c r="F251" s="173" t="s">
        <v>593</v>
      </c>
      <c r="G251" s="174" t="s">
        <v>121</v>
      </c>
      <c r="H251" s="175">
        <v>125.402</v>
      </c>
      <c r="I251" s="176"/>
      <c r="J251" s="177">
        <f>ROUND(I251*H251,2)</f>
        <v>0</v>
      </c>
      <c r="K251" s="178"/>
      <c r="L251" s="31"/>
      <c r="M251" s="179" t="s">
        <v>1</v>
      </c>
      <c r="N251" s="180" t="s">
        <v>37</v>
      </c>
      <c r="O251" s="56"/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3" t="s">
        <v>124</v>
      </c>
      <c r="AT251" s="143" t="s">
        <v>199</v>
      </c>
      <c r="AU251" s="143" t="s">
        <v>82</v>
      </c>
      <c r="AY251" s="15" t="s">
        <v>123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5" t="s">
        <v>80</v>
      </c>
      <c r="BK251" s="144">
        <f>ROUND(I251*H251,2)</f>
        <v>0</v>
      </c>
      <c r="BL251" s="15" t="s">
        <v>124</v>
      </c>
      <c r="BM251" s="143" t="s">
        <v>594</v>
      </c>
    </row>
    <row r="252" spans="1:65" s="2" customFormat="1" ht="48.75">
      <c r="A252" s="30"/>
      <c r="B252" s="31"/>
      <c r="C252" s="30"/>
      <c r="D252" s="145" t="s">
        <v>126</v>
      </c>
      <c r="E252" s="30"/>
      <c r="F252" s="146" t="s">
        <v>595</v>
      </c>
      <c r="G252" s="30"/>
      <c r="H252" s="30"/>
      <c r="I252" s="147"/>
      <c r="J252" s="30"/>
      <c r="K252" s="30"/>
      <c r="L252" s="31"/>
      <c r="M252" s="148"/>
      <c r="N252" s="149"/>
      <c r="O252" s="56"/>
      <c r="P252" s="56"/>
      <c r="Q252" s="56"/>
      <c r="R252" s="56"/>
      <c r="S252" s="56"/>
      <c r="T252" s="57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T252" s="15" t="s">
        <v>126</v>
      </c>
      <c r="AU252" s="15" t="s">
        <v>82</v>
      </c>
    </row>
    <row r="253" spans="1:65" s="12" customFormat="1">
      <c r="B253" s="150"/>
      <c r="D253" s="145" t="s">
        <v>127</v>
      </c>
      <c r="E253" s="151" t="s">
        <v>1</v>
      </c>
      <c r="F253" s="152" t="s">
        <v>596</v>
      </c>
      <c r="H253" s="153">
        <v>125.402</v>
      </c>
      <c r="I253" s="154"/>
      <c r="L253" s="150"/>
      <c r="M253" s="155"/>
      <c r="N253" s="156"/>
      <c r="O253" s="156"/>
      <c r="P253" s="156"/>
      <c r="Q253" s="156"/>
      <c r="R253" s="156"/>
      <c r="S253" s="156"/>
      <c r="T253" s="157"/>
      <c r="AT253" s="151" t="s">
        <v>127</v>
      </c>
      <c r="AU253" s="151" t="s">
        <v>82</v>
      </c>
      <c r="AV253" s="12" t="s">
        <v>82</v>
      </c>
      <c r="AW253" s="12" t="s">
        <v>29</v>
      </c>
      <c r="AX253" s="12" t="s">
        <v>80</v>
      </c>
      <c r="AY253" s="151" t="s">
        <v>123</v>
      </c>
    </row>
    <row r="254" spans="1:65" s="13" customFormat="1" ht="25.9" customHeight="1">
      <c r="B254" s="158"/>
      <c r="D254" s="159" t="s">
        <v>71</v>
      </c>
      <c r="E254" s="160" t="s">
        <v>259</v>
      </c>
      <c r="F254" s="160" t="s">
        <v>260</v>
      </c>
      <c r="I254" s="161"/>
      <c r="J254" s="162">
        <f>BK254</f>
        <v>0</v>
      </c>
      <c r="L254" s="158"/>
      <c r="M254" s="163"/>
      <c r="N254" s="164"/>
      <c r="O254" s="164"/>
      <c r="P254" s="165">
        <f>SUM(P255:P272)</f>
        <v>0</v>
      </c>
      <c r="Q254" s="164"/>
      <c r="R254" s="165">
        <f>SUM(R255:R272)</f>
        <v>0</v>
      </c>
      <c r="S254" s="164"/>
      <c r="T254" s="166">
        <f>SUM(T255:T272)</f>
        <v>0</v>
      </c>
      <c r="AR254" s="159" t="s">
        <v>124</v>
      </c>
      <c r="AT254" s="167" t="s">
        <v>71</v>
      </c>
      <c r="AU254" s="167" t="s">
        <v>72</v>
      </c>
      <c r="AY254" s="159" t="s">
        <v>123</v>
      </c>
      <c r="BK254" s="168">
        <f>SUM(BK255:BK272)</f>
        <v>0</v>
      </c>
    </row>
    <row r="255" spans="1:65" s="2" customFormat="1" ht="49.15" customHeight="1">
      <c r="A255" s="30"/>
      <c r="B255" s="129"/>
      <c r="C255" s="171" t="s">
        <v>597</v>
      </c>
      <c r="D255" s="171" t="s">
        <v>199</v>
      </c>
      <c r="E255" s="172" t="s">
        <v>274</v>
      </c>
      <c r="F255" s="173" t="s">
        <v>598</v>
      </c>
      <c r="G255" s="174" t="s">
        <v>121</v>
      </c>
      <c r="H255" s="175">
        <v>357.2</v>
      </c>
      <c r="I255" s="176"/>
      <c r="J255" s="177">
        <f>ROUND(I255*H255,2)</f>
        <v>0</v>
      </c>
      <c r="K255" s="178"/>
      <c r="L255" s="31"/>
      <c r="M255" s="179" t="s">
        <v>1</v>
      </c>
      <c r="N255" s="180" t="s">
        <v>37</v>
      </c>
      <c r="O255" s="56"/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43" t="s">
        <v>264</v>
      </c>
      <c r="AT255" s="143" t="s">
        <v>199</v>
      </c>
      <c r="AU255" s="143" t="s">
        <v>80</v>
      </c>
      <c r="AY255" s="15" t="s">
        <v>123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5" t="s">
        <v>80</v>
      </c>
      <c r="BK255" s="144">
        <f>ROUND(I255*H255,2)</f>
        <v>0</v>
      </c>
      <c r="BL255" s="15" t="s">
        <v>264</v>
      </c>
      <c r="BM255" s="143" t="s">
        <v>599</v>
      </c>
    </row>
    <row r="256" spans="1:65" s="2" customFormat="1" ht="126.75">
      <c r="A256" s="30"/>
      <c r="B256" s="31"/>
      <c r="C256" s="30"/>
      <c r="D256" s="145" t="s">
        <v>126</v>
      </c>
      <c r="E256" s="30"/>
      <c r="F256" s="146" t="s">
        <v>277</v>
      </c>
      <c r="G256" s="30"/>
      <c r="H256" s="30"/>
      <c r="I256" s="147"/>
      <c r="J256" s="30"/>
      <c r="K256" s="30"/>
      <c r="L256" s="31"/>
      <c r="M256" s="148"/>
      <c r="N256" s="149"/>
      <c r="O256" s="56"/>
      <c r="P256" s="56"/>
      <c r="Q256" s="56"/>
      <c r="R256" s="56"/>
      <c r="S256" s="56"/>
      <c r="T256" s="57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T256" s="15" t="s">
        <v>126</v>
      </c>
      <c r="AU256" s="15" t="s">
        <v>80</v>
      </c>
    </row>
    <row r="257" spans="1:65" s="12" customFormat="1">
      <c r="B257" s="150"/>
      <c r="D257" s="145" t="s">
        <v>127</v>
      </c>
      <c r="E257" s="151" t="s">
        <v>1</v>
      </c>
      <c r="F257" s="152" t="s">
        <v>600</v>
      </c>
      <c r="H257" s="153">
        <v>357.2</v>
      </c>
      <c r="I257" s="154"/>
      <c r="L257" s="150"/>
      <c r="M257" s="155"/>
      <c r="N257" s="156"/>
      <c r="O257" s="156"/>
      <c r="P257" s="156"/>
      <c r="Q257" s="156"/>
      <c r="R257" s="156"/>
      <c r="S257" s="156"/>
      <c r="T257" s="157"/>
      <c r="AT257" s="151" t="s">
        <v>127</v>
      </c>
      <c r="AU257" s="151" t="s">
        <v>80</v>
      </c>
      <c r="AV257" s="12" t="s">
        <v>82</v>
      </c>
      <c r="AW257" s="12" t="s">
        <v>29</v>
      </c>
      <c r="AX257" s="12" t="s">
        <v>80</v>
      </c>
      <c r="AY257" s="151" t="s">
        <v>123</v>
      </c>
    </row>
    <row r="258" spans="1:65" s="2" customFormat="1" ht="49.15" customHeight="1">
      <c r="A258" s="30"/>
      <c r="B258" s="129"/>
      <c r="C258" s="171" t="s">
        <v>601</v>
      </c>
      <c r="D258" s="171" t="s">
        <v>199</v>
      </c>
      <c r="E258" s="172" t="s">
        <v>602</v>
      </c>
      <c r="F258" s="173" t="s">
        <v>603</v>
      </c>
      <c r="G258" s="174" t="s">
        <v>121</v>
      </c>
      <c r="H258" s="175">
        <v>880</v>
      </c>
      <c r="I258" s="176"/>
      <c r="J258" s="177">
        <f>ROUND(I258*H258,2)</f>
        <v>0</v>
      </c>
      <c r="K258" s="178"/>
      <c r="L258" s="31"/>
      <c r="M258" s="179" t="s">
        <v>1</v>
      </c>
      <c r="N258" s="180" t="s">
        <v>37</v>
      </c>
      <c r="O258" s="56"/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43" t="s">
        <v>264</v>
      </c>
      <c r="AT258" s="143" t="s">
        <v>199</v>
      </c>
      <c r="AU258" s="143" t="s">
        <v>80</v>
      </c>
      <c r="AY258" s="15" t="s">
        <v>123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5" t="s">
        <v>80</v>
      </c>
      <c r="BK258" s="144">
        <f>ROUND(I258*H258,2)</f>
        <v>0</v>
      </c>
      <c r="BL258" s="15" t="s">
        <v>264</v>
      </c>
      <c r="BM258" s="143" t="s">
        <v>604</v>
      </c>
    </row>
    <row r="259" spans="1:65" s="2" customFormat="1" ht="126.75">
      <c r="A259" s="30"/>
      <c r="B259" s="31"/>
      <c r="C259" s="30"/>
      <c r="D259" s="145" t="s">
        <v>126</v>
      </c>
      <c r="E259" s="30"/>
      <c r="F259" s="146" t="s">
        <v>605</v>
      </c>
      <c r="G259" s="30"/>
      <c r="H259" s="30"/>
      <c r="I259" s="147"/>
      <c r="J259" s="30"/>
      <c r="K259" s="30"/>
      <c r="L259" s="31"/>
      <c r="M259" s="148"/>
      <c r="N259" s="149"/>
      <c r="O259" s="56"/>
      <c r="P259" s="56"/>
      <c r="Q259" s="56"/>
      <c r="R259" s="56"/>
      <c r="S259" s="56"/>
      <c r="T259" s="57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T259" s="15" t="s">
        <v>126</v>
      </c>
      <c r="AU259" s="15" t="s">
        <v>80</v>
      </c>
    </row>
    <row r="260" spans="1:65" s="12" customFormat="1">
      <c r="B260" s="150"/>
      <c r="D260" s="145" t="s">
        <v>127</v>
      </c>
      <c r="E260" s="151" t="s">
        <v>1</v>
      </c>
      <c r="F260" s="152" t="s">
        <v>606</v>
      </c>
      <c r="H260" s="153">
        <v>880</v>
      </c>
      <c r="I260" s="154"/>
      <c r="L260" s="150"/>
      <c r="M260" s="155"/>
      <c r="N260" s="156"/>
      <c r="O260" s="156"/>
      <c r="P260" s="156"/>
      <c r="Q260" s="156"/>
      <c r="R260" s="156"/>
      <c r="S260" s="156"/>
      <c r="T260" s="157"/>
      <c r="AT260" s="151" t="s">
        <v>127</v>
      </c>
      <c r="AU260" s="151" t="s">
        <v>80</v>
      </c>
      <c r="AV260" s="12" t="s">
        <v>82</v>
      </c>
      <c r="AW260" s="12" t="s">
        <v>29</v>
      </c>
      <c r="AX260" s="12" t="s">
        <v>80</v>
      </c>
      <c r="AY260" s="151" t="s">
        <v>123</v>
      </c>
    </row>
    <row r="261" spans="1:65" s="2" customFormat="1" ht="62.65" customHeight="1">
      <c r="A261" s="30"/>
      <c r="B261" s="129"/>
      <c r="C261" s="171" t="s">
        <v>607</v>
      </c>
      <c r="D261" s="171" t="s">
        <v>199</v>
      </c>
      <c r="E261" s="172" t="s">
        <v>608</v>
      </c>
      <c r="F261" s="173" t="s">
        <v>609</v>
      </c>
      <c r="G261" s="174" t="s">
        <v>121</v>
      </c>
      <c r="H261" s="175">
        <v>165.40199999999999</v>
      </c>
      <c r="I261" s="176"/>
      <c r="J261" s="177">
        <f>ROUND(I261*H261,2)</f>
        <v>0</v>
      </c>
      <c r="K261" s="178"/>
      <c r="L261" s="31"/>
      <c r="M261" s="179" t="s">
        <v>1</v>
      </c>
      <c r="N261" s="180" t="s">
        <v>37</v>
      </c>
      <c r="O261" s="56"/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43" t="s">
        <v>264</v>
      </c>
      <c r="AT261" s="143" t="s">
        <v>199</v>
      </c>
      <c r="AU261" s="143" t="s">
        <v>80</v>
      </c>
      <c r="AY261" s="15" t="s">
        <v>123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5" t="s">
        <v>80</v>
      </c>
      <c r="BK261" s="144">
        <f>ROUND(I261*H261,2)</f>
        <v>0</v>
      </c>
      <c r="BL261" s="15" t="s">
        <v>264</v>
      </c>
      <c r="BM261" s="143" t="s">
        <v>610</v>
      </c>
    </row>
    <row r="262" spans="1:65" s="2" customFormat="1" ht="136.5">
      <c r="A262" s="30"/>
      <c r="B262" s="31"/>
      <c r="C262" s="30"/>
      <c r="D262" s="145" t="s">
        <v>126</v>
      </c>
      <c r="E262" s="30"/>
      <c r="F262" s="146" t="s">
        <v>611</v>
      </c>
      <c r="G262" s="30"/>
      <c r="H262" s="30"/>
      <c r="I262" s="147"/>
      <c r="J262" s="30"/>
      <c r="K262" s="30"/>
      <c r="L262" s="31"/>
      <c r="M262" s="148"/>
      <c r="N262" s="149"/>
      <c r="O262" s="56"/>
      <c r="P262" s="56"/>
      <c r="Q262" s="56"/>
      <c r="R262" s="56"/>
      <c r="S262" s="56"/>
      <c r="T262" s="57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T262" s="15" t="s">
        <v>126</v>
      </c>
      <c r="AU262" s="15" t="s">
        <v>80</v>
      </c>
    </row>
    <row r="263" spans="1:65" s="12" customFormat="1">
      <c r="B263" s="150"/>
      <c r="D263" s="145" t="s">
        <v>127</v>
      </c>
      <c r="E263" s="151" t="s">
        <v>1</v>
      </c>
      <c r="F263" s="152" t="s">
        <v>612</v>
      </c>
      <c r="H263" s="153">
        <v>165.40199999999999</v>
      </c>
      <c r="I263" s="154"/>
      <c r="L263" s="150"/>
      <c r="M263" s="155"/>
      <c r="N263" s="156"/>
      <c r="O263" s="156"/>
      <c r="P263" s="156"/>
      <c r="Q263" s="156"/>
      <c r="R263" s="156"/>
      <c r="S263" s="156"/>
      <c r="T263" s="157"/>
      <c r="AT263" s="151" t="s">
        <v>127</v>
      </c>
      <c r="AU263" s="151" t="s">
        <v>80</v>
      </c>
      <c r="AV263" s="12" t="s">
        <v>82</v>
      </c>
      <c r="AW263" s="12" t="s">
        <v>29</v>
      </c>
      <c r="AX263" s="12" t="s">
        <v>80</v>
      </c>
      <c r="AY263" s="151" t="s">
        <v>123</v>
      </c>
    </row>
    <row r="264" spans="1:65" s="2" customFormat="1" ht="62.65" customHeight="1">
      <c r="A264" s="30"/>
      <c r="B264" s="129"/>
      <c r="C264" s="171" t="s">
        <v>258</v>
      </c>
      <c r="D264" s="171" t="s">
        <v>199</v>
      </c>
      <c r="E264" s="172" t="s">
        <v>613</v>
      </c>
      <c r="F264" s="173" t="s">
        <v>614</v>
      </c>
      <c r="G264" s="174" t="s">
        <v>121</v>
      </c>
      <c r="H264" s="175">
        <v>129</v>
      </c>
      <c r="I264" s="176"/>
      <c r="J264" s="177">
        <f>ROUND(I264*H264,2)</f>
        <v>0</v>
      </c>
      <c r="K264" s="178"/>
      <c r="L264" s="31"/>
      <c r="M264" s="179" t="s">
        <v>1</v>
      </c>
      <c r="N264" s="180" t="s">
        <v>37</v>
      </c>
      <c r="O264" s="56"/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43" t="s">
        <v>264</v>
      </c>
      <c r="AT264" s="143" t="s">
        <v>199</v>
      </c>
      <c r="AU264" s="143" t="s">
        <v>80</v>
      </c>
      <c r="AY264" s="15" t="s">
        <v>123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5" t="s">
        <v>80</v>
      </c>
      <c r="BK264" s="144">
        <f>ROUND(I264*H264,2)</f>
        <v>0</v>
      </c>
      <c r="BL264" s="15" t="s">
        <v>264</v>
      </c>
      <c r="BM264" s="143" t="s">
        <v>615</v>
      </c>
    </row>
    <row r="265" spans="1:65" s="2" customFormat="1" ht="136.5">
      <c r="A265" s="30"/>
      <c r="B265" s="31"/>
      <c r="C265" s="30"/>
      <c r="D265" s="145" t="s">
        <v>126</v>
      </c>
      <c r="E265" s="30"/>
      <c r="F265" s="146" t="s">
        <v>616</v>
      </c>
      <c r="G265" s="30"/>
      <c r="H265" s="30"/>
      <c r="I265" s="147"/>
      <c r="J265" s="30"/>
      <c r="K265" s="30"/>
      <c r="L265" s="31"/>
      <c r="M265" s="148"/>
      <c r="N265" s="149"/>
      <c r="O265" s="56"/>
      <c r="P265" s="56"/>
      <c r="Q265" s="56"/>
      <c r="R265" s="56"/>
      <c r="S265" s="56"/>
      <c r="T265" s="57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T265" s="15" t="s">
        <v>126</v>
      </c>
      <c r="AU265" s="15" t="s">
        <v>80</v>
      </c>
    </row>
    <row r="266" spans="1:65" s="12" customFormat="1">
      <c r="B266" s="150"/>
      <c r="D266" s="145" t="s">
        <v>127</v>
      </c>
      <c r="E266" s="151" t="s">
        <v>1</v>
      </c>
      <c r="F266" s="152" t="s">
        <v>617</v>
      </c>
      <c r="H266" s="153">
        <v>129</v>
      </c>
      <c r="I266" s="154"/>
      <c r="L266" s="150"/>
      <c r="M266" s="155"/>
      <c r="N266" s="156"/>
      <c r="O266" s="156"/>
      <c r="P266" s="156"/>
      <c r="Q266" s="156"/>
      <c r="R266" s="156"/>
      <c r="S266" s="156"/>
      <c r="T266" s="157"/>
      <c r="AT266" s="151" t="s">
        <v>127</v>
      </c>
      <c r="AU266" s="151" t="s">
        <v>80</v>
      </c>
      <c r="AV266" s="12" t="s">
        <v>82</v>
      </c>
      <c r="AW266" s="12" t="s">
        <v>29</v>
      </c>
      <c r="AX266" s="12" t="s">
        <v>80</v>
      </c>
      <c r="AY266" s="151" t="s">
        <v>123</v>
      </c>
    </row>
    <row r="267" spans="1:65" s="2" customFormat="1" ht="37.9" customHeight="1">
      <c r="A267" s="30"/>
      <c r="B267" s="129"/>
      <c r="C267" s="171" t="s">
        <v>618</v>
      </c>
      <c r="D267" s="171" t="s">
        <v>199</v>
      </c>
      <c r="E267" s="172" t="s">
        <v>619</v>
      </c>
      <c r="F267" s="173" t="s">
        <v>620</v>
      </c>
      <c r="G267" s="174" t="s">
        <v>121</v>
      </c>
      <c r="H267" s="175">
        <v>129</v>
      </c>
      <c r="I267" s="176"/>
      <c r="J267" s="177">
        <f>ROUND(I267*H267,2)</f>
        <v>0</v>
      </c>
      <c r="K267" s="178"/>
      <c r="L267" s="31"/>
      <c r="M267" s="179" t="s">
        <v>1</v>
      </c>
      <c r="N267" s="180" t="s">
        <v>37</v>
      </c>
      <c r="O267" s="56"/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43" t="s">
        <v>264</v>
      </c>
      <c r="AT267" s="143" t="s">
        <v>199</v>
      </c>
      <c r="AU267" s="143" t="s">
        <v>80</v>
      </c>
      <c r="AY267" s="15" t="s">
        <v>123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5" t="s">
        <v>80</v>
      </c>
      <c r="BK267" s="144">
        <f>ROUND(I267*H267,2)</f>
        <v>0</v>
      </c>
      <c r="BL267" s="15" t="s">
        <v>264</v>
      </c>
      <c r="BM267" s="143" t="s">
        <v>621</v>
      </c>
    </row>
    <row r="268" spans="1:65" s="2" customFormat="1" ht="48.75">
      <c r="A268" s="30"/>
      <c r="B268" s="31"/>
      <c r="C268" s="30"/>
      <c r="D268" s="145" t="s">
        <v>126</v>
      </c>
      <c r="E268" s="30"/>
      <c r="F268" s="146" t="s">
        <v>622</v>
      </c>
      <c r="G268" s="30"/>
      <c r="H268" s="30"/>
      <c r="I268" s="147"/>
      <c r="J268" s="30"/>
      <c r="K268" s="30"/>
      <c r="L268" s="31"/>
      <c r="M268" s="148"/>
      <c r="N268" s="149"/>
      <c r="O268" s="56"/>
      <c r="P268" s="56"/>
      <c r="Q268" s="56"/>
      <c r="R268" s="56"/>
      <c r="S268" s="56"/>
      <c r="T268" s="57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T268" s="15" t="s">
        <v>126</v>
      </c>
      <c r="AU268" s="15" t="s">
        <v>80</v>
      </c>
    </row>
    <row r="269" spans="1:65" s="2" customFormat="1" ht="37.9" customHeight="1">
      <c r="A269" s="30"/>
      <c r="B269" s="129"/>
      <c r="C269" s="171" t="s">
        <v>623</v>
      </c>
      <c r="D269" s="171" t="s">
        <v>199</v>
      </c>
      <c r="E269" s="172" t="s">
        <v>624</v>
      </c>
      <c r="F269" s="173" t="s">
        <v>625</v>
      </c>
      <c r="G269" s="174" t="s">
        <v>131</v>
      </c>
      <c r="H269" s="175">
        <v>6</v>
      </c>
      <c r="I269" s="176"/>
      <c r="J269" s="177">
        <f>ROUND(I269*H269,2)</f>
        <v>0</v>
      </c>
      <c r="K269" s="178"/>
      <c r="L269" s="31"/>
      <c r="M269" s="179" t="s">
        <v>1</v>
      </c>
      <c r="N269" s="180" t="s">
        <v>37</v>
      </c>
      <c r="O269" s="56"/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43" t="s">
        <v>264</v>
      </c>
      <c r="AT269" s="143" t="s">
        <v>199</v>
      </c>
      <c r="AU269" s="143" t="s">
        <v>80</v>
      </c>
      <c r="AY269" s="15" t="s">
        <v>123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5" t="s">
        <v>80</v>
      </c>
      <c r="BK269" s="144">
        <f>ROUND(I269*H269,2)</f>
        <v>0</v>
      </c>
      <c r="BL269" s="15" t="s">
        <v>264</v>
      </c>
      <c r="BM269" s="143" t="s">
        <v>626</v>
      </c>
    </row>
    <row r="270" spans="1:65" s="2" customFormat="1" ht="58.5">
      <c r="A270" s="30"/>
      <c r="B270" s="31"/>
      <c r="C270" s="30"/>
      <c r="D270" s="145" t="s">
        <v>126</v>
      </c>
      <c r="E270" s="30"/>
      <c r="F270" s="146" t="s">
        <v>627</v>
      </c>
      <c r="G270" s="30"/>
      <c r="H270" s="30"/>
      <c r="I270" s="147"/>
      <c r="J270" s="30"/>
      <c r="K270" s="30"/>
      <c r="L270" s="31"/>
      <c r="M270" s="148"/>
      <c r="N270" s="149"/>
      <c r="O270" s="56"/>
      <c r="P270" s="56"/>
      <c r="Q270" s="56"/>
      <c r="R270" s="56"/>
      <c r="S270" s="56"/>
      <c r="T270" s="57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5" t="s">
        <v>126</v>
      </c>
      <c r="AU270" s="15" t="s">
        <v>80</v>
      </c>
    </row>
    <row r="271" spans="1:65" s="2" customFormat="1" ht="14.45" customHeight="1">
      <c r="A271" s="30"/>
      <c r="B271" s="129"/>
      <c r="C271" s="171" t="s">
        <v>628</v>
      </c>
      <c r="D271" s="171" t="s">
        <v>199</v>
      </c>
      <c r="E271" s="172" t="s">
        <v>285</v>
      </c>
      <c r="F271" s="173" t="s">
        <v>286</v>
      </c>
      <c r="G271" s="174" t="s">
        <v>121</v>
      </c>
      <c r="H271" s="175">
        <v>300</v>
      </c>
      <c r="I271" s="176"/>
      <c r="J271" s="177">
        <f>ROUND(I271*H271,2)</f>
        <v>0</v>
      </c>
      <c r="K271" s="178"/>
      <c r="L271" s="31"/>
      <c r="M271" s="179" t="s">
        <v>1</v>
      </c>
      <c r="N271" s="180" t="s">
        <v>37</v>
      </c>
      <c r="O271" s="56"/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43" t="s">
        <v>264</v>
      </c>
      <c r="AT271" s="143" t="s">
        <v>199</v>
      </c>
      <c r="AU271" s="143" t="s">
        <v>80</v>
      </c>
      <c r="AY271" s="15" t="s">
        <v>123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5" t="s">
        <v>80</v>
      </c>
      <c r="BK271" s="144">
        <f>ROUND(I271*H271,2)</f>
        <v>0</v>
      </c>
      <c r="BL271" s="15" t="s">
        <v>264</v>
      </c>
      <c r="BM271" s="143" t="s">
        <v>629</v>
      </c>
    </row>
    <row r="272" spans="1:65" s="2" customFormat="1" ht="58.5">
      <c r="A272" s="30"/>
      <c r="B272" s="31"/>
      <c r="C272" s="30"/>
      <c r="D272" s="145" t="s">
        <v>126</v>
      </c>
      <c r="E272" s="30"/>
      <c r="F272" s="146" t="s">
        <v>288</v>
      </c>
      <c r="G272" s="30"/>
      <c r="H272" s="30"/>
      <c r="I272" s="147"/>
      <c r="J272" s="30"/>
      <c r="K272" s="30"/>
      <c r="L272" s="31"/>
      <c r="M272" s="185"/>
      <c r="N272" s="186"/>
      <c r="O272" s="187"/>
      <c r="P272" s="187"/>
      <c r="Q272" s="187"/>
      <c r="R272" s="187"/>
      <c r="S272" s="187"/>
      <c r="T272" s="188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T272" s="15" t="s">
        <v>126</v>
      </c>
      <c r="AU272" s="15" t="s">
        <v>80</v>
      </c>
    </row>
    <row r="273" spans="1:31" s="2" customFormat="1" ht="6.95" customHeight="1">
      <c r="A273" s="30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31"/>
      <c r="M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</row>
  </sheetData>
  <autoFilter ref="C118:K27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03 - Nástupiště</vt:lpstr>
      <vt:lpstr>SO 05 - VON</vt:lpstr>
      <vt:lpstr>SO 06 - Materiál dodávaný SŽ</vt:lpstr>
      <vt:lpstr>SO 01 - železniční svršek</vt:lpstr>
      <vt:lpstr>'Rekapitulace stavby'!Názvy_tisku</vt:lpstr>
      <vt:lpstr>'SO 01 - železniční svršek'!Názvy_tisku</vt:lpstr>
      <vt:lpstr>'SO 03 - Nástupiště'!Názvy_tisku</vt:lpstr>
      <vt:lpstr>'SO 05 - VON'!Názvy_tisku</vt:lpstr>
      <vt:lpstr>'SO 06 - Materiál dodávaný SŽ'!Názvy_tisku</vt:lpstr>
      <vt:lpstr>'Rekapitulace stavby'!Oblast_tisku</vt:lpstr>
      <vt:lpstr>'SO 01 - železniční svršek'!Oblast_tisku</vt:lpstr>
      <vt:lpstr>'SO 03 - Nástupiště'!Oblast_tisku</vt:lpstr>
      <vt:lpstr>'SO 05 - VON'!Oblast_tisku</vt:lpstr>
      <vt:lpstr>'SO 06 - Materiál dodávaný SŽ'!Oblast_tisku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Ing., ml.</dc:creator>
  <cp:lastModifiedBy>Duda Vlastimil, Ing.</cp:lastModifiedBy>
  <dcterms:created xsi:type="dcterms:W3CDTF">2020-08-24T12:11:40Z</dcterms:created>
  <dcterms:modified xsi:type="dcterms:W3CDTF">2020-08-28T11:09:40Z</dcterms:modified>
</cp:coreProperties>
</file>